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p-apoyo\UNIDAD DE APOYO DGFP\Comunicación\OEP2022\versión 24mayo DEFINITIVA\Versión 22agosto\"/>
    </mc:Choice>
  </mc:AlternateContent>
  <xr:revisionPtr revIDLastSave="0" documentId="13_ncr:1_{C49C6BC1-72F0-4C26-A26A-9B3138FD2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1'!$A$1:$K$197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7" i="1" l="1"/>
  <c r="J105" i="1"/>
  <c r="J181" i="1" l="1"/>
  <c r="J31" i="1"/>
  <c r="J16" i="1"/>
  <c r="J78" i="1" l="1"/>
  <c r="J77" i="1"/>
  <c r="J136" i="1"/>
  <c r="J67" i="1"/>
  <c r="J29" i="1"/>
  <c r="J30" i="1"/>
  <c r="C186" i="1" l="1"/>
  <c r="C190" i="1"/>
  <c r="C107" i="1" l="1"/>
  <c r="J82" i="1" l="1"/>
  <c r="C28" i="1" l="1"/>
  <c r="J134" i="1"/>
  <c r="J180" i="1" s="1"/>
  <c r="E107" i="1" s="1"/>
  <c r="E28" i="1" l="1"/>
  <c r="J183" i="1"/>
  <c r="C115" i="1"/>
  <c r="E115" i="1" s="1"/>
  <c r="C88" i="1"/>
  <c r="E88" i="1" s="1"/>
  <c r="C15" i="1"/>
  <c r="E15" i="1" s="1"/>
  <c r="C164" i="1"/>
  <c r="E164" i="1" s="1"/>
  <c r="C5" i="1" l="1"/>
  <c r="E5" i="1" s="1"/>
  <c r="C47" i="1"/>
  <c r="E47" i="1" s="1"/>
  <c r="C55" i="1"/>
  <c r="E55" i="1" s="1"/>
  <c r="C69" i="1"/>
  <c r="E69" i="1" s="1"/>
  <c r="C125" i="1"/>
  <c r="E125" i="1" s="1"/>
  <c r="C145" i="1"/>
  <c r="E145" i="1" s="1"/>
  <c r="C136" i="1"/>
  <c r="E136" i="1" s="1"/>
  <c r="C159" i="1"/>
  <c r="E159" i="1" s="1"/>
  <c r="C178" i="1" l="1"/>
  <c r="E178" i="1" l="1"/>
  <c r="E180" i="1" s="1"/>
  <c r="C180" i="1"/>
</calcChain>
</file>

<file path=xl/sharedStrings.xml><?xml version="1.0" encoding="utf-8"?>
<sst xmlns="http://schemas.openxmlformats.org/spreadsheetml/2006/main" count="272" uniqueCount="158">
  <si>
    <t>(1135N) Cuerpo General Administrativo Especialidad Estadística</t>
  </si>
  <si>
    <t>Cuerpo de Letrados de la Administración de Justicia</t>
  </si>
  <si>
    <t>(0304I) Facultativo de Archiveros, Bibliotecarios y Arqueólogos (Archivos)</t>
  </si>
  <si>
    <t>(0304J) Facultativo de Archiveros, Bibliotecarios y Arqueólogos (Bibliotecas)</t>
  </si>
  <si>
    <t>(0305) Facultativo de Conservadores de Museos</t>
  </si>
  <si>
    <t>(0597) Maestros</t>
  </si>
  <si>
    <t>(5431) Auxiliar Archivos, Bibliotecas y Museos OO.AA. del MCU</t>
  </si>
  <si>
    <t>(0424) Cuerpo Oficiales de Arsenales de la Armada</t>
  </si>
  <si>
    <r>
      <rPr>
        <sz val="9"/>
        <rFont val="Calibri"/>
        <family val="2"/>
      </rPr>
      <t>(6154) Escala de Científicos Superiores de la Defensa</t>
    </r>
  </si>
  <si>
    <r>
      <rPr>
        <sz val="9"/>
        <rFont val="Calibri"/>
        <family val="2"/>
      </rPr>
      <t>(6150) Escala de Profesores de Investigación de OPIS</t>
    </r>
  </si>
  <si>
    <r>
      <rPr>
        <sz val="9"/>
        <rFont val="Calibri"/>
        <family val="2"/>
      </rPr>
      <t>(6151) Escala de Investigadores Científicos de OPIS</t>
    </r>
  </si>
  <si>
    <r>
      <rPr>
        <sz val="9"/>
        <rFont val="Calibri"/>
        <family val="2"/>
      </rPr>
      <t>(6152) Escala de Científicos titulares de OPIS</t>
    </r>
  </si>
  <si>
    <r>
      <rPr>
        <sz val="9"/>
        <rFont val="Calibri"/>
        <family val="2"/>
      </rPr>
      <t>(6155) Escala Técnicos Superiores Especializados de OPIS</t>
    </r>
  </si>
  <si>
    <r>
      <rPr>
        <sz val="9"/>
        <rFont val="Calibri"/>
        <family val="2"/>
      </rPr>
      <t>(6156) Escala Técnicos Especializados de OPIS</t>
    </r>
  </si>
  <si>
    <r>
      <rPr>
        <sz val="9"/>
        <rFont val="Calibri"/>
        <family val="2"/>
      </rPr>
      <t>(5024) Escala de Ayudantes de Investigación de OPIS</t>
    </r>
  </si>
  <si>
    <r>
      <rPr>
        <sz val="9"/>
        <rFont val="Calibri"/>
        <family val="2"/>
      </rPr>
      <t>(1105) Cuerpo de Astrónomos</t>
    </r>
  </si>
  <si>
    <r>
      <rPr>
        <sz val="9"/>
        <rFont val="Calibri"/>
        <family val="2"/>
      </rPr>
      <t>(1205) Cuerpo de Médicos Titulares</t>
    </r>
  </si>
  <si>
    <r>
      <rPr>
        <sz val="9"/>
        <rFont val="Calibri"/>
        <family val="2"/>
      </rPr>
      <t>(0900) Cuerpo Facultativo de Sanidad Penitenciaria</t>
    </r>
  </si>
  <si>
    <r>
      <rPr>
        <sz val="9"/>
        <rFont val="Calibri"/>
        <family val="2"/>
      </rPr>
      <t>(1209) Cuerpo Farmacéuticos Titulares</t>
    </r>
  </si>
  <si>
    <r>
      <rPr>
        <sz val="9"/>
        <rFont val="Calibri"/>
        <family val="2"/>
      </rPr>
      <t>(0102) Cuerpo Nacional Veterinario</t>
    </r>
  </si>
  <si>
    <r>
      <rPr>
        <sz val="9"/>
        <rFont val="Calibri"/>
        <family val="2"/>
      </rPr>
      <t>(1604) Cuerpo Superior de Técnicos de la Administración de la Seguridad Social</t>
    </r>
  </si>
  <si>
    <r>
      <rPr>
        <sz val="9"/>
        <rFont val="Calibri"/>
        <family val="2"/>
      </rPr>
      <t>(1601) Cuerpo Superior de Actuarios y Economistas de la SS Escala Actuarios</t>
    </r>
  </si>
  <si>
    <r>
      <rPr>
        <sz val="9"/>
        <rFont val="Calibri"/>
        <family val="2"/>
      </rPr>
      <t>(1610) Cuerpo de Gestión de la Administración de la Seguridad Social</t>
    </r>
  </si>
  <si>
    <r>
      <rPr>
        <sz val="9"/>
        <rFont val="Calibri"/>
        <family val="2"/>
      </rPr>
      <t>(1503) Cuerpo de Subinspección Laboral (Escala Empleo y Seguridad Social)</t>
    </r>
  </si>
  <si>
    <r>
      <rPr>
        <sz val="9"/>
        <rFont val="Calibri"/>
        <family val="2"/>
      </rPr>
      <t>(1504) Cuerpo de Subinspección Laboral (Escala de Seguridad y Salud Laboral)</t>
    </r>
  </si>
  <si>
    <r>
      <rPr>
        <sz val="9"/>
        <rFont val="Calibri"/>
        <family val="2"/>
      </rPr>
      <t>(3014) Subescala de Intervención Tesorería (Categoría de entrada)</t>
    </r>
  </si>
  <si>
    <r>
      <rPr>
        <sz val="9"/>
        <rFont val="Calibri"/>
        <family val="2"/>
      </rPr>
      <t>(3012) Subescala de Secretaría (Categoría de entrada)</t>
    </r>
  </si>
  <si>
    <r>
      <rPr>
        <sz val="9"/>
        <rFont val="Calibri"/>
        <family val="2"/>
      </rPr>
      <t>(3015) Subescala de Secretaría Intervención</t>
    </r>
  </si>
  <si>
    <r>
      <rPr>
        <sz val="9"/>
        <rFont val="Calibri"/>
        <family val="2"/>
      </rPr>
      <t>(0SC0) Personal laboral fuera de convenio IMSERSO</t>
    </r>
  </si>
  <si>
    <r>
      <rPr>
        <sz val="9"/>
        <rFont val="Calibri"/>
        <family val="2"/>
      </rPr>
      <t>(1166) Cuerpo Superior Sistemas y Tecnologías de la Información</t>
    </r>
  </si>
  <si>
    <r>
      <rPr>
        <sz val="9"/>
        <rFont val="Calibri"/>
        <family val="2"/>
      </rPr>
      <t>(1177) Cuerpo de Gestión de Sistemas e Informática de la AGE</t>
    </r>
  </si>
  <si>
    <r>
      <rPr>
        <sz val="9"/>
        <rFont val="Calibri"/>
        <family val="2"/>
      </rPr>
      <t>(1188) Cuerpo Técnico Auxiliar de Informática de la Administración del Estado</t>
    </r>
  </si>
  <si>
    <r>
      <rPr>
        <sz val="9"/>
        <rFont val="Calibri"/>
        <family val="2"/>
      </rPr>
      <t>(0606) Cuerpo Superior de Estadísticos del Estado</t>
    </r>
  </si>
  <si>
    <r>
      <rPr>
        <sz val="9"/>
        <rFont val="Calibri"/>
        <family val="2"/>
      </rPr>
      <t>(0619) Cuerpo de Diplomados en Estadística del Estado</t>
    </r>
  </si>
  <si>
    <r>
      <rPr>
        <sz val="9"/>
        <rFont val="Calibri"/>
        <family val="2"/>
      </rPr>
      <t>(0700) Cuerpo de Ingenieros Industriales del Estado</t>
    </r>
  </si>
  <si>
    <r>
      <rPr>
        <sz val="9"/>
        <rFont val="Calibri"/>
        <family val="2"/>
      </rPr>
      <t>(0617) Cuerpo de Arquitectos Técnicos al servicio de la Hacienda Pública</t>
    </r>
  </si>
  <si>
    <r>
      <rPr>
        <sz val="9"/>
        <rFont val="Calibri"/>
        <family val="2"/>
      </rPr>
      <t>(0605) Cuerpo de Arquitectos de la Hacienda Pública</t>
    </r>
  </si>
  <si>
    <r>
      <rPr>
        <sz val="9"/>
        <rFont val="Calibri"/>
        <family val="2"/>
      </rPr>
      <t>(0621) Cuerpo Superior de Gestión Catastral</t>
    </r>
  </si>
  <si>
    <r>
      <rPr>
        <sz val="9"/>
        <rFont val="Calibri"/>
        <family val="2"/>
      </rPr>
      <t>(0016) Cuerpo Técnico de Gestión Catastral</t>
    </r>
  </si>
  <si>
    <r>
      <rPr>
        <sz val="9"/>
        <rFont val="Calibri"/>
        <family val="2"/>
      </rPr>
      <t>(1406) Cuerpo de Ingenieros Aeronáuticos</t>
    </r>
  </si>
  <si>
    <r>
      <rPr>
        <sz val="9"/>
        <rFont val="Calibri"/>
        <family val="2"/>
      </rPr>
      <t>(1419) Cuerpo de Ingenieros Técnicos Aeronáuticos</t>
    </r>
  </si>
  <si>
    <r>
      <rPr>
        <sz val="9"/>
        <rFont val="Calibri"/>
        <family val="2"/>
      </rPr>
      <t>(1000) Cuerpo de Ingenieros de Caminos, Canales y Puertos del Estado</t>
    </r>
  </si>
  <si>
    <r>
      <rPr>
        <sz val="9"/>
        <rFont val="Calibri"/>
        <family val="2"/>
      </rPr>
      <t>(1011) Cuerpo de Ingenieros Técnicos de Obras Públicas</t>
    </r>
  </si>
  <si>
    <r>
      <rPr>
        <sz val="9"/>
        <rFont val="Calibri"/>
        <family val="2"/>
      </rPr>
      <t>(1103) Cuerpo de Ingenieros Geógrafos</t>
    </r>
  </si>
  <si>
    <r>
      <rPr>
        <sz val="9"/>
        <rFont val="Calibri"/>
        <family val="2"/>
      </rPr>
      <t>(1120) Cuerpo de Ingenieros Técnicos en Topografía</t>
    </r>
  </si>
  <si>
    <r>
      <rPr>
        <sz val="9"/>
        <rFont val="Calibri"/>
        <family val="2"/>
      </rPr>
      <t>(1134) Escala de Técnicos Especialistas en Reproducción Cartográfica</t>
    </r>
  </si>
  <si>
    <r>
      <rPr>
        <sz val="9"/>
        <rFont val="Calibri"/>
        <family val="2"/>
      </rPr>
      <t>(1402) Cuerpo de Ingenieros Navales</t>
    </r>
  </si>
  <si>
    <r>
      <rPr>
        <sz val="9"/>
        <rFont val="Calibri"/>
        <family val="2"/>
      </rPr>
      <t>(0006) Cuerpo Especial Facultativo de la Marina Civil</t>
    </r>
  </si>
  <si>
    <r>
      <rPr>
        <sz val="9"/>
        <rFont val="Calibri"/>
        <family val="2"/>
      </rPr>
      <t>Cuerpo de Médicos Forenses</t>
    </r>
  </si>
  <si>
    <r>
      <rPr>
        <sz val="9"/>
        <rFont val="Calibri"/>
        <family val="2"/>
      </rPr>
      <t>Cuerpo de Facultativos del INTCF</t>
    </r>
  </si>
  <si>
    <r>
      <rPr>
        <sz val="9"/>
        <rFont val="Calibri"/>
        <family val="2"/>
      </rPr>
      <t>Cuerpo de Tramitación procesal y administrativa</t>
    </r>
  </si>
  <si>
    <r>
      <rPr>
        <sz val="9"/>
        <rFont val="Calibri"/>
        <family val="2"/>
      </rPr>
      <t>Cuerpo de Auxilio Judicial</t>
    </r>
  </si>
  <si>
    <r>
      <rPr>
        <sz val="9"/>
        <rFont val="Calibri"/>
        <family val="2"/>
      </rPr>
      <t>(0001) Carrera Diplomática</t>
    </r>
  </si>
  <si>
    <r>
      <rPr>
        <sz val="9"/>
        <rFont val="Calibri"/>
        <family val="2"/>
      </rPr>
      <t>(0603) Cuerpo de Inspectores del SOIVRE</t>
    </r>
  </si>
  <si>
    <r>
      <rPr>
        <sz val="9"/>
        <rFont val="Calibri"/>
        <family val="2"/>
      </rPr>
      <t>(0615) Cuerpo de Ingenieros Técnicos del SOIVRE</t>
    </r>
  </si>
  <si>
    <r>
      <rPr>
        <sz val="9"/>
        <rFont val="Calibri"/>
        <family val="2"/>
      </rPr>
      <t>(0013) Cuerpo Superior de Inspectores de Seguros del Estado</t>
    </r>
  </si>
  <si>
    <r>
      <rPr>
        <sz val="9"/>
        <rFont val="Calibri"/>
        <family val="2"/>
      </rPr>
      <t>(0601) Cuerpo Superior de Técnicos Comerciales y Economistas del Estado</t>
    </r>
  </si>
  <si>
    <r>
      <rPr>
        <sz val="9"/>
        <rFont val="Calibri"/>
        <family val="2"/>
      </rPr>
      <t>(0616) Cuerpo de Diplomados Comerciales del Estado</t>
    </r>
  </si>
  <si>
    <r>
      <rPr>
        <sz val="9"/>
        <rFont val="Calibri"/>
        <family val="2"/>
      </rPr>
      <t>(EP) Personal laboral Consorcios de Zonas Francas</t>
    </r>
  </si>
  <si>
    <r>
      <rPr>
        <sz val="9"/>
        <rFont val="Calibri"/>
        <family val="2"/>
      </rPr>
      <t>(1000) Personal laboral del Convenio Único</t>
    </r>
  </si>
  <si>
    <r>
      <rPr>
        <sz val="9"/>
        <rFont val="Calibri"/>
        <family val="2"/>
      </rPr>
      <t>(1000DI) Personal Laboral Convenio Único GP5 AF1 Discapacidad Intelectual</t>
    </r>
  </si>
  <si>
    <r>
      <rPr>
        <sz val="9"/>
        <rFont val="Calibri"/>
        <family val="2"/>
      </rPr>
      <t>(1111) Cuerpo Superior de Administradores Civiles del Estado</t>
    </r>
  </si>
  <si>
    <r>
      <rPr>
        <sz val="9"/>
        <rFont val="Calibri"/>
        <family val="2"/>
      </rPr>
      <t>(1122) Cuerpo de Gestión de la Administración Civil del Estado</t>
    </r>
  </si>
  <si>
    <r>
      <rPr>
        <sz val="9"/>
        <rFont val="Calibri"/>
        <family val="2"/>
      </rPr>
      <t>(1135) Cuerpo General Administrativo de la Administración del Estado</t>
    </r>
  </si>
  <si>
    <r>
      <rPr>
        <sz val="9"/>
        <rFont val="Calibri"/>
        <family val="2"/>
      </rPr>
      <t>(1146) Cuerpo General Auxiliar de la Adminsitración del Estado</t>
    </r>
  </si>
  <si>
    <r>
      <rPr>
        <sz val="9"/>
        <rFont val="Calibri"/>
        <family val="2"/>
      </rPr>
      <t>(0903) Cuerpo de Abogados del Estado</t>
    </r>
  </si>
  <si>
    <r>
      <rPr>
        <sz val="9"/>
        <rFont val="Calibri"/>
        <family val="2"/>
      </rPr>
      <t>(0015) Cuerpo Técnico de Auditoría y Contabilidad</t>
    </r>
  </si>
  <si>
    <r>
      <rPr>
        <sz val="9"/>
        <rFont val="Calibri"/>
        <family val="2"/>
      </rPr>
      <t>(0012) Cuerpo Superior Interventores y Auditores del Estado</t>
    </r>
  </si>
  <si>
    <r>
      <rPr>
        <sz val="9"/>
        <rFont val="Calibri"/>
        <family val="2"/>
      </rPr>
      <t>(0005) Cuerpo de Traductores Intérpretes</t>
    </r>
  </si>
  <si>
    <r>
      <rPr>
        <sz val="9"/>
        <rFont val="Calibri"/>
        <family val="2"/>
      </rPr>
      <t>(5700) Cuerpo Superior de Técnicos de Tráfico</t>
    </r>
  </si>
  <si>
    <r>
      <rPr>
        <sz val="9"/>
        <rFont val="Calibri"/>
        <family val="2"/>
      </rPr>
      <t>(0406) Cuerpo de Ingenieros Técnicos de Arsenales de la Armada</t>
    </r>
  </si>
  <si>
    <r>
      <rPr>
        <sz val="9"/>
        <rFont val="Calibri"/>
        <family val="2"/>
      </rPr>
      <t>(1135I) Cuerpo General Administrativo Especialidad Tráfico</t>
    </r>
  </si>
  <si>
    <r>
      <rPr>
        <sz val="9"/>
        <rFont val="Calibri"/>
        <family val="2"/>
      </rPr>
      <t>Cuerpo Nacional de Policía</t>
    </r>
  </si>
  <si>
    <r>
      <rPr>
        <sz val="9"/>
        <rFont val="Calibri"/>
        <family val="2"/>
      </rPr>
      <t>Cuerpo de la Guardia Civil</t>
    </r>
  </si>
  <si>
    <r>
      <rPr>
        <sz val="9"/>
        <rFont val="Calibri"/>
        <family val="2"/>
      </rPr>
      <t>Fuerzas Armadas</t>
    </r>
  </si>
  <si>
    <t>(6449) Médicos - Inspectores Cuerpo de Inspección Sanitaria de la Administración Seguridad Social</t>
  </si>
  <si>
    <t>(0011) Cuerpo Superior de Inspectores de Hacienda del Estado</t>
  </si>
  <si>
    <t>(0014) Cuerpo Técnico de Hacienda</t>
  </si>
  <si>
    <t>(0007I) Cuerpo Superior de Vigilancia Aduanera - Investigación</t>
  </si>
  <si>
    <t>(0007J) Cuerpo Superior de Vigilancia Aduanera - Navegación</t>
  </si>
  <si>
    <t>(0007K) Cuerpo Superior de Vigilancia Aduanera - Propulsión</t>
  </si>
  <si>
    <t>(0009I) Cuerpo Ejecutivo del Servicio de Vigilancia Aduanera - Investigación</t>
  </si>
  <si>
    <t>(0009J) Cuerpo Ejecutivo del Servicio de Vigilancia Aduanera - Navegación</t>
  </si>
  <si>
    <t>(0009K) Cuerpo Ejecutivo del Servicio de Vigilancia Aduanera - Propulsión</t>
  </si>
  <si>
    <t>(0010I) Cuerpo de Agentes del Servicio de Vigilancia Aduanera - Investigación</t>
  </si>
  <si>
    <t>(1135H) Cuerpo General Administrativo Especialidad Agentes de la Hacienda Pública</t>
  </si>
  <si>
    <t>(0075) Personal Laboral Convenio Colectivo Agencia Estatal Administración Tributaria - AEAT</t>
  </si>
  <si>
    <t>(0112) Cuerpo de Ingenieros Técnicos en Especialidades Agrícolas</t>
  </si>
  <si>
    <t>(1400) Cuerpo Superior Meteorólogos del Estado</t>
  </si>
  <si>
    <t>(1416) Cuerpo de Diplomados en Meteorología del Estado</t>
  </si>
  <si>
    <t>(1429) Cuerpo de Observadores de Meteorología del Estado</t>
  </si>
  <si>
    <t>(0607) Cuerpo de Ingenieros de Montes de la Hacienda Pública</t>
  </si>
  <si>
    <t>(0101) Cuerpo de Ingenieros de Montes del Estado</t>
  </si>
  <si>
    <t>(0113) Cuerpo de Ingenieros Técnicos Forestales</t>
  </si>
  <si>
    <t>(0100) Cuerpo de Ingenieros Agrónomos del Estado</t>
  </si>
  <si>
    <t>(0701) Cuerpo de Ingenieros de Minas del Estado</t>
  </si>
  <si>
    <t>(5900) Escala de Técnicos Facultativos Superiores de OO.AA. Mº de Medio Ambiente</t>
  </si>
  <si>
    <t>(5913) Escala de Titulados de Escuelas Técnicas de Grado Medio de OO.AA. Mº de Medio Ambiente</t>
  </si>
  <si>
    <t>(5000) Escala de Agentes Medioambientales de OO.AA. Mº de Medio Ambiente</t>
  </si>
  <si>
    <t>(5001) Escala de Técnicos Facultativos Superiores de OO.AA. Mº Agricultura, Pesca y Alimentación</t>
  </si>
  <si>
    <t>(5014) Escala Tit. Escuelas Técnicas Grado Medio OO.AA. Mº Agricultura, Pesca y Alimentación</t>
  </si>
  <si>
    <t>Consejo General del Poder Judicial</t>
  </si>
  <si>
    <t>Cuerpo de Gestión procesal y administrativa</t>
  </si>
  <si>
    <t>(0590) Profesores de Enseñanza Secundaria</t>
  </si>
  <si>
    <t>(1502) Cuerpo Superior de Inspectores de Trabajo y Seguridad Social</t>
  </si>
  <si>
    <t>(1603) Cuerpo Superior de Interventores y Auditores de la Administración de la Seguridad Social</t>
  </si>
  <si>
    <t>(1600) Cuerpo Superior de Letrados de la Administración de la Seguridad Social</t>
  </si>
  <si>
    <t>(0902) Cuerpo Superior Técnicos de Instituciones Penitenciarias</t>
  </si>
  <si>
    <t>(0913) Cuerpo Especial de  Instituciones Penitenciarias</t>
  </si>
  <si>
    <t>(0921) Cuerpo de Ayudantes de  Instituciones Penitenciarias</t>
  </si>
  <si>
    <t>(0SC0) Personal laboral fuera de convenio  Instituciones Penitenciarias</t>
  </si>
  <si>
    <t>(6200A) Escala de Técnicos Fac. Sup. de OOAA de Ministerio de Fomento - Esp.Transporte Aéreo</t>
  </si>
  <si>
    <t>(6014S) Cuerpo de Gestión de OOAA Esp. Sanidad y Consumo</t>
  </si>
  <si>
    <t>(6000S) Escala Técnica de Gestión de OO.AA.  Especialidad Sanidad y Consumo</t>
  </si>
  <si>
    <t>(6153) Escala de Tecnólogos de Organismos Públicos de Investigación</t>
  </si>
  <si>
    <t>(5600) Escala de Titulados Superiores de OOAA del Ministerio de Industria, Turismo y Comercio</t>
  </si>
  <si>
    <t xml:space="preserve">(6305) Escala de Titulados Superiores del Instituto Nacional de Seguridad e Higiene en el Trabajo </t>
  </si>
  <si>
    <t>(0911) Cuerpo Enfermeros de Instituciones Penitenciarias</t>
  </si>
  <si>
    <t>(6209B) Escala de Tit. Escuelas Técn. Grado Medio OOAA Minist. Fomento- Esp. Operaciones Áreas</t>
  </si>
  <si>
    <t>(0009L) Cuerpo Ejecutivo del Servicio de Vigilancia Aduanera - Comunicaciones</t>
  </si>
  <si>
    <t>(0010J) Cuerpo de Agentes del Servicio de Vigilancia Aduanera - Marítima</t>
  </si>
  <si>
    <t>(0270) Personal laboral Convenio Colectivo Boletín Oficial del Estado</t>
  </si>
  <si>
    <t>(0865) Personal laboral Convenio Colectivo de los buques del Instituto Social de la Marina</t>
  </si>
  <si>
    <t>(EP) Personal laboral Comisión Nacional de los Mercados y la Competencia (CNMC)</t>
  </si>
  <si>
    <t>(EP) Personal laboral ente público Instituto Cervantes</t>
  </si>
  <si>
    <t>(EP) Personal laboral ente público Museo del Prado</t>
  </si>
  <si>
    <t>(0635) Personal laboral Convenio Colectivo Consejo Admon. Patrimonio Nacional</t>
  </si>
  <si>
    <t>(EP) Personal Laboral Puertos del Estado y Autoridades Portuarias</t>
  </si>
  <si>
    <t>(1610I) Cuerpo de Gestión de la Seguridad Social Esp. Auditoría y Contabilidad</t>
  </si>
  <si>
    <t>(EP) Personal laboral Ente Público Comisión Nacional del Mercado de Valores (CNMV)</t>
  </si>
  <si>
    <t>(EP) Personal laboral ente público Sociedad Estatal de Participaciones Industriales (SEPI)</t>
  </si>
  <si>
    <t>(EP) Personal laboral Consejo Económico y Social (CES)</t>
  </si>
  <si>
    <t>(EP) Personal Laboral Centros Universitarios de la Defensa</t>
  </si>
  <si>
    <t>(EP) Autoridad Independiente de Responsabilidad Fiscal (fuera de Convenio)</t>
  </si>
  <si>
    <t>(0E10) Personal laboral Convenio Colectivo Tripulación del Buque Oceanográfico García CID (CSIC)</t>
  </si>
  <si>
    <t>(0977) Personal laboral Convenio Colectivo Universidad Internacional Menéndez Pelayo</t>
  </si>
  <si>
    <t>(0313) Ayudantes de Archivos, Bibliotecas y Museos</t>
  </si>
  <si>
    <t>(PE) Personal estatutario de la Red Hospitalaria de la Defensa</t>
  </si>
  <si>
    <t>(PE) Personal Estatutario  Instituto Nacional de Gestión Sanitaria (INGESA)</t>
  </si>
  <si>
    <t>(0SC0) Personal laboral fuera de convenio ISM (Médicos de Sanidad Marítima)</t>
  </si>
  <si>
    <t>(1300) Escala Superior del Cuerpo de Seguridad Nuclear y Protección Radiológica</t>
  </si>
  <si>
    <t>(0SC0) Personal laboral fuera de convenio AECID (Responsables Programas Cooperación))</t>
  </si>
  <si>
    <t>(EP) Personal laboral fuera de convenio INAEM: Profesores de Orquesta</t>
  </si>
  <si>
    <t>(EP) Personal laboral fuera de Convenio</t>
  </si>
  <si>
    <t>(EP) Personal laboral  fuera de Convenio Ag. Est. Comisión Española Lucha Antidopaje en el Deporte</t>
  </si>
  <si>
    <t>(EP) Personal laboral fuera de Convenio Justicia</t>
  </si>
  <si>
    <t>Seguridad Ciudadana y defensa TOTAL</t>
  </si>
  <si>
    <t>TOTAL:</t>
  </si>
  <si>
    <t>(6200B) Escala de Técnicos Fac. Sup. de OOAA de Ministerio de Fomento - Esp.Operaciones Aéreas</t>
  </si>
  <si>
    <t xml:space="preserve">P.Interna (sin seguridad ciudadana y defensa): </t>
  </si>
  <si>
    <t xml:space="preserve">Total Oferta                                                                                                                                                                                                   </t>
  </si>
  <si>
    <t>Acceso libre 22.009 y P. Interna 12.140</t>
  </si>
  <si>
    <t>Acceso Libre (sin seguridad ciudadana y defensa) (15.880 + 945 de justicia)</t>
  </si>
  <si>
    <t>A1</t>
  </si>
  <si>
    <t>A2</t>
  </si>
  <si>
    <t>C1</t>
  </si>
  <si>
    <t>C2</t>
  </si>
  <si>
    <t>(6209) Escala de Tit. Escuelas Técn. Grado Medio OOAA Minist. Fomento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</si>
</sst>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34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146">
    <xf numFmtId="0" fontId="0" fillId="2" borderId="0" xfId="0" applyFill="1" applyAlignment="1">
      <alignment horizontal="left" vertical="top"/>
    </xf>
    <xf numFmtId="10" fontId="3" fillId="0" borderId="5" xfId="1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0" fontId="3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64" fontId="3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0" fontId="3" fillId="0" borderId="9" xfId="1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0" fontId="3" fillId="0" borderId="7" xfId="1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1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3" fontId="3" fillId="0" borderId="9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3" fontId="3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0" fontId="3" fillId="0" borderId="10" xfId="1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0" fillId="4" borderId="0" xfId="0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2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top"/>
    </xf>
    <xf numFmtId="3" fontId="0" fillId="0" borderId="0" xfId="0" applyNumberForma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7" fillId="0" borderId="9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top" wrapText="1"/>
    </xf>
    <xf numFmtId="3" fontId="7" fillId="0" borderId="0" xfId="0" applyNumberFormat="1" applyFont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top" wrapText="1"/>
    </xf>
    <xf numFmtId="3" fontId="2" fillId="4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9" xfId="0" applyNumberFormat="1" applyFont="1" applyBorder="1" applyAlignment="1">
      <alignment vertical="top" wrapText="1"/>
    </xf>
    <xf numFmtId="3" fontId="2" fillId="0" borderId="0" xfId="0" applyNumberFormat="1" applyFont="1" applyAlignment="1">
      <alignment vertical="top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top" wrapText="1"/>
    </xf>
    <xf numFmtId="3" fontId="9" fillId="4" borderId="1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top" wrapText="1"/>
    </xf>
    <xf numFmtId="3" fontId="7" fillId="2" borderId="0" xfId="0" applyNumberFormat="1" applyFont="1" applyFill="1" applyAlignment="1">
      <alignment horizontal="right" vertical="top"/>
    </xf>
    <xf numFmtId="3" fontId="7" fillId="2" borderId="0" xfId="0" applyNumberFormat="1" applyFont="1" applyFill="1" applyAlignment="1">
      <alignment horizontal="left" vertical="top"/>
    </xf>
    <xf numFmtId="0" fontId="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vertical="center" wrapText="1"/>
    </xf>
    <xf numFmtId="3" fontId="7" fillId="2" borderId="0" xfId="0" applyNumberFormat="1" applyFont="1" applyFill="1" applyAlignment="1">
      <alignment horizontal="center" vertical="top"/>
    </xf>
    <xf numFmtId="9" fontId="7" fillId="2" borderId="0" xfId="0" applyNumberFormat="1" applyFont="1" applyFill="1" applyAlignment="1">
      <alignment horizontal="center" vertical="top"/>
    </xf>
    <xf numFmtId="3" fontId="2" fillId="4" borderId="3" xfId="0" applyNumberFormat="1" applyFont="1" applyFill="1" applyBorder="1" applyAlignment="1">
      <alignment horizontal="right" vertical="center" wrapText="1"/>
    </xf>
    <xf numFmtId="3" fontId="6" fillId="0" borderId="0" xfId="2" applyNumberFormat="1" applyFont="1" applyFill="1" applyBorder="1" applyAlignment="1">
      <alignment horizontal="right" vertical="center"/>
    </xf>
    <xf numFmtId="3" fontId="15" fillId="2" borderId="0" xfId="0" applyNumberFormat="1" applyFont="1" applyFill="1" applyAlignment="1">
      <alignment horizontal="left" vertical="center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vertical="center" wrapText="1"/>
    </xf>
    <xf numFmtId="3" fontId="9" fillId="4" borderId="1" xfId="0" applyNumberFormat="1" applyFont="1" applyFill="1" applyBorder="1" applyAlignment="1">
      <alignment vertical="center" wrapText="1"/>
    </xf>
    <xf numFmtId="3" fontId="9" fillId="4" borderId="4" xfId="0" applyNumberFormat="1" applyFont="1" applyFill="1" applyBorder="1" applyAlignment="1">
      <alignment vertical="center" wrapText="1"/>
    </xf>
    <xf numFmtId="3" fontId="2" fillId="0" borderId="11" xfId="0" applyNumberFormat="1" applyFont="1" applyBorder="1" applyAlignment="1">
      <alignment vertical="center" wrapText="1"/>
    </xf>
    <xf numFmtId="3" fontId="16" fillId="2" borderId="0" xfId="0" applyNumberFormat="1" applyFont="1" applyFill="1" applyAlignment="1">
      <alignment horizontal="right" vertical="center"/>
    </xf>
    <xf numFmtId="3" fontId="16" fillId="2" borderId="0" xfId="0" applyNumberFormat="1" applyFont="1" applyFill="1" applyAlignment="1">
      <alignment horizontal="right" vertical="top"/>
    </xf>
    <xf numFmtId="3" fontId="17" fillId="2" borderId="0" xfId="0" applyNumberFormat="1" applyFont="1" applyFill="1" applyAlignment="1">
      <alignment horizontal="right" vertical="top"/>
    </xf>
    <xf numFmtId="3" fontId="5" fillId="2" borderId="0" xfId="0" applyNumberFormat="1" applyFont="1" applyFill="1" applyAlignment="1">
      <alignment horizontal="left" vertical="top"/>
    </xf>
    <xf numFmtId="10" fontId="14" fillId="0" borderId="11" xfId="1" applyNumberFormat="1" applyFont="1" applyFill="1" applyBorder="1" applyAlignment="1">
      <alignment horizontal="center" vertical="center" wrapText="1"/>
    </xf>
    <xf numFmtId="10" fontId="3" fillId="0" borderId="11" xfId="1" applyNumberFormat="1" applyFont="1" applyFill="1" applyBorder="1" applyAlignment="1">
      <alignment horizontal="center" vertical="center" wrapText="1"/>
    </xf>
    <xf numFmtId="10" fontId="14" fillId="0" borderId="1" xfId="1" applyNumberFormat="1" applyFont="1" applyFill="1" applyBorder="1" applyAlignment="1">
      <alignment horizontal="center" vertical="center" wrapText="1"/>
    </xf>
    <xf numFmtId="10" fontId="3" fillId="0" borderId="8" xfId="1" applyNumberFormat="1" applyFont="1" applyFill="1" applyBorder="1" applyAlignment="1">
      <alignment horizontal="center" vertical="center" wrapText="1"/>
    </xf>
    <xf numFmtId="10" fontId="14" fillId="0" borderId="4" xfId="1" applyNumberFormat="1" applyFont="1" applyFill="1" applyBorder="1" applyAlignment="1">
      <alignment horizontal="center" vertical="center" wrapText="1"/>
    </xf>
    <xf numFmtId="10" fontId="18" fillId="0" borderId="0" xfId="1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10" fontId="2" fillId="0" borderId="11" xfId="1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0" fontId="3" fillId="0" borderId="4" xfId="1" applyNumberFormat="1" applyFont="1" applyFill="1" applyBorder="1" applyAlignment="1">
      <alignment horizontal="center" vertical="center" wrapText="1"/>
    </xf>
    <xf numFmtId="10" fontId="3" fillId="0" borderId="5" xfId="1" applyNumberFormat="1" applyFont="1" applyFill="1" applyBorder="1" applyAlignment="1">
      <alignment horizontal="center" vertical="center" wrapText="1"/>
    </xf>
    <xf numFmtId="10" fontId="3" fillId="0" borderId="6" xfId="1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3">
    <cellStyle name="40% - Énfasis6" xfId="2" builtinId="51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</xdr:row>
      <xdr:rowOff>7937</xdr:rowOff>
    </xdr:from>
    <xdr:to>
      <xdr:col>0</xdr:col>
      <xdr:colOff>2579688</xdr:colOff>
      <xdr:row>13</xdr:row>
      <xdr:rowOff>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813" y="698500"/>
          <a:ext cx="2555875" cy="1579563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I+D+I</a:t>
          </a:r>
        </a:p>
      </xdr:txBody>
    </xdr:sp>
    <xdr:clientData/>
  </xdr:twoCellAnchor>
  <xdr:twoCellAnchor>
    <xdr:from>
      <xdr:col>0</xdr:col>
      <xdr:colOff>23793</xdr:colOff>
      <xdr:row>14</xdr:row>
      <xdr:rowOff>1</xdr:rowOff>
    </xdr:from>
    <xdr:to>
      <xdr:col>0</xdr:col>
      <xdr:colOff>2579668</xdr:colOff>
      <xdr:row>26</xdr:row>
      <xdr:rowOff>15876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793" y="2389189"/>
          <a:ext cx="2555875" cy="2127250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Sanidad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y Vigilancia de la Salud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55563</xdr:rowOff>
    </xdr:from>
    <xdr:to>
      <xdr:col>0</xdr:col>
      <xdr:colOff>2555875</xdr:colOff>
      <xdr:row>40</xdr:row>
      <xdr:rowOff>174625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4659313"/>
          <a:ext cx="2555875" cy="2214562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Cohesión Social</a:t>
          </a:r>
        </a:p>
      </xdr:txBody>
    </xdr:sp>
    <xdr:clientData/>
  </xdr:twoCellAnchor>
  <xdr:twoCellAnchor>
    <xdr:from>
      <xdr:col>0</xdr:col>
      <xdr:colOff>39690</xdr:colOff>
      <xdr:row>46</xdr:row>
      <xdr:rowOff>15875</xdr:rowOff>
    </xdr:from>
    <xdr:to>
      <xdr:col>0</xdr:col>
      <xdr:colOff>2555876</xdr:colOff>
      <xdr:row>52</xdr:row>
      <xdr:rowOff>182563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690" y="7770813"/>
          <a:ext cx="2516186" cy="1214438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Transformación Digital</a:t>
          </a:r>
        </a:p>
      </xdr:txBody>
    </xdr:sp>
    <xdr:clientData/>
  </xdr:twoCellAnchor>
  <xdr:twoCellAnchor>
    <xdr:from>
      <xdr:col>0</xdr:col>
      <xdr:colOff>39679</xdr:colOff>
      <xdr:row>54</xdr:row>
      <xdr:rowOff>15875</xdr:rowOff>
    </xdr:from>
    <xdr:to>
      <xdr:col>0</xdr:col>
      <xdr:colOff>2555875</xdr:colOff>
      <xdr:row>67</xdr:row>
      <xdr:rowOff>0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679" y="9088438"/>
          <a:ext cx="2516196" cy="2079626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Modernización del sistema fiscal</a:t>
          </a:r>
        </a:p>
      </xdr:txBody>
    </xdr:sp>
    <xdr:clientData/>
  </xdr:twoCellAnchor>
  <xdr:twoCellAnchor>
    <xdr:from>
      <xdr:col>0</xdr:col>
      <xdr:colOff>39668</xdr:colOff>
      <xdr:row>68</xdr:row>
      <xdr:rowOff>47624</xdr:rowOff>
    </xdr:from>
    <xdr:to>
      <xdr:col>0</xdr:col>
      <xdr:colOff>2555864</xdr:colOff>
      <xdr:row>83</xdr:row>
      <xdr:rowOff>0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668" y="11318874"/>
          <a:ext cx="2516196" cy="2365374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Infraestructura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y Transición Ecológica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39665</xdr:colOff>
      <xdr:row>87</xdr:row>
      <xdr:rowOff>0</xdr:rowOff>
    </xdr:from>
    <xdr:to>
      <xdr:col>0</xdr:col>
      <xdr:colOff>2555861</xdr:colOff>
      <xdr:row>105</xdr:row>
      <xdr:rowOff>0</xdr:rowOff>
    </xdr:to>
    <xdr:sp macro="" textlink="">
      <xdr:nvSpPr>
        <xdr:cNvPr id="8" name="Rectángulo redondead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665" y="14668500"/>
          <a:ext cx="2516196" cy="2873374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Infraestructuras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y Ecosistemas resilientes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39678</xdr:colOff>
      <xdr:row>106</xdr:row>
      <xdr:rowOff>23813</xdr:rowOff>
    </xdr:from>
    <xdr:to>
      <xdr:col>0</xdr:col>
      <xdr:colOff>2555864</xdr:colOff>
      <xdr:row>112</xdr:row>
      <xdr:rowOff>150814</xdr:rowOff>
    </xdr:to>
    <xdr:sp macro="" textlink="">
      <xdr:nvSpPr>
        <xdr:cNvPr id="9" name="Rectángulo redondead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9678" y="18359438"/>
          <a:ext cx="2516186" cy="1174751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Reforma integral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y modernización de la Justicia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47604</xdr:colOff>
      <xdr:row>114</xdr:row>
      <xdr:rowOff>39687</xdr:rowOff>
    </xdr:from>
    <xdr:to>
      <xdr:col>0</xdr:col>
      <xdr:colOff>2563790</xdr:colOff>
      <xdr:row>117</xdr:row>
      <xdr:rowOff>150812</xdr:rowOff>
    </xdr:to>
    <xdr:sp macro="" textlink="">
      <xdr:nvSpPr>
        <xdr:cNvPr id="10" name="Rectángulo redonde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7604" y="19018250"/>
          <a:ext cx="2516186" cy="635000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Fortalecimiento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del sistema penitenciario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39681</xdr:colOff>
      <xdr:row>124</xdr:row>
      <xdr:rowOff>31750</xdr:rowOff>
    </xdr:from>
    <xdr:to>
      <xdr:col>0</xdr:col>
      <xdr:colOff>2555867</xdr:colOff>
      <xdr:row>134</xdr:row>
      <xdr:rowOff>0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9681" y="21486813"/>
          <a:ext cx="2516186" cy="1722436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Relaciones Internacionales y Comerciales</a:t>
          </a:r>
        </a:p>
      </xdr:txBody>
    </xdr:sp>
    <xdr:clientData/>
  </xdr:twoCellAnchor>
  <xdr:twoCellAnchor>
    <xdr:from>
      <xdr:col>0</xdr:col>
      <xdr:colOff>47606</xdr:colOff>
      <xdr:row>135</xdr:row>
      <xdr:rowOff>23812</xdr:rowOff>
    </xdr:from>
    <xdr:to>
      <xdr:col>0</xdr:col>
      <xdr:colOff>2563792</xdr:colOff>
      <xdr:row>143</xdr:row>
      <xdr:rowOff>7937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7606" y="23479125"/>
          <a:ext cx="2516186" cy="1206500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Impulso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de la Industria de la Cultura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39666</xdr:colOff>
      <xdr:row>144</xdr:row>
      <xdr:rowOff>23814</xdr:rowOff>
    </xdr:from>
    <xdr:to>
      <xdr:col>0</xdr:col>
      <xdr:colOff>2555852</xdr:colOff>
      <xdr:row>153</xdr:row>
      <xdr:rowOff>142875</xdr:rowOff>
    </xdr:to>
    <xdr:sp macro="" textlink="">
      <xdr:nvSpPr>
        <xdr:cNvPr id="13" name="Rectángulo redonde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9666" y="24892002"/>
          <a:ext cx="2516186" cy="1690686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Dirección y Gestión de Políticas Públicas</a:t>
          </a:r>
        </a:p>
      </xdr:txBody>
    </xdr:sp>
    <xdr:clientData/>
  </xdr:twoCellAnchor>
  <xdr:twoCellAnchor>
    <xdr:from>
      <xdr:col>0</xdr:col>
      <xdr:colOff>31750</xdr:colOff>
      <xdr:row>158</xdr:row>
      <xdr:rowOff>31746</xdr:rowOff>
    </xdr:from>
    <xdr:to>
      <xdr:col>0</xdr:col>
      <xdr:colOff>2563788</xdr:colOff>
      <xdr:row>161</xdr:row>
      <xdr:rowOff>150809</xdr:rowOff>
    </xdr:to>
    <xdr:sp macro="" textlink="">
      <xdr:nvSpPr>
        <xdr:cNvPr id="14" name="Rectángulo redonde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1750" y="28122559"/>
          <a:ext cx="2532038" cy="642938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Otras plazas</a:t>
          </a:r>
        </a:p>
      </xdr:txBody>
    </xdr:sp>
    <xdr:clientData/>
  </xdr:twoCellAnchor>
  <xdr:twoCellAnchor>
    <xdr:from>
      <xdr:col>0</xdr:col>
      <xdr:colOff>31733</xdr:colOff>
      <xdr:row>163</xdr:row>
      <xdr:rowOff>31752</xdr:rowOff>
    </xdr:from>
    <xdr:to>
      <xdr:col>0</xdr:col>
      <xdr:colOff>2563771</xdr:colOff>
      <xdr:row>175</xdr:row>
      <xdr:rowOff>150812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1733" y="28900440"/>
          <a:ext cx="2532038" cy="1166810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Profesiones laborales</a:t>
          </a:r>
        </a:p>
      </xdr:txBody>
    </xdr:sp>
    <xdr:clientData/>
  </xdr:twoCellAnchor>
  <xdr:twoCellAnchor>
    <xdr:from>
      <xdr:col>0</xdr:col>
      <xdr:colOff>31733</xdr:colOff>
      <xdr:row>176</xdr:row>
      <xdr:rowOff>63497</xdr:rowOff>
    </xdr:from>
    <xdr:to>
      <xdr:col>0</xdr:col>
      <xdr:colOff>2563771</xdr:colOff>
      <xdr:row>178</xdr:row>
      <xdr:rowOff>39688</xdr:rowOff>
    </xdr:to>
    <xdr:sp macro="" textlink="">
      <xdr:nvSpPr>
        <xdr:cNvPr id="16" name="Rectángulo redonde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1733" y="31107060"/>
          <a:ext cx="2532038" cy="269878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Empleo público inclusivo</a:t>
          </a:r>
        </a:p>
      </xdr:txBody>
    </xdr:sp>
    <xdr:clientData/>
  </xdr:twoCellAnchor>
  <xdr:twoCellAnchor>
    <xdr:from>
      <xdr:col>0</xdr:col>
      <xdr:colOff>39666</xdr:colOff>
      <xdr:row>185</xdr:row>
      <xdr:rowOff>23812</xdr:rowOff>
    </xdr:from>
    <xdr:to>
      <xdr:col>0</xdr:col>
      <xdr:colOff>2571704</xdr:colOff>
      <xdr:row>187</xdr:row>
      <xdr:rowOff>166687</xdr:rowOff>
    </xdr:to>
    <xdr:sp macro="" textlink="">
      <xdr:nvSpPr>
        <xdr:cNvPr id="17" name="Rectángulo redonde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9666" y="31845250"/>
          <a:ext cx="2532038" cy="49212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Seguridad ciudadana y defensa</a:t>
          </a:r>
        </a:p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ACCESO LIBRE</a:t>
          </a:r>
        </a:p>
      </xdr:txBody>
    </xdr:sp>
    <xdr:clientData/>
  </xdr:twoCellAnchor>
  <xdr:twoCellAnchor>
    <xdr:from>
      <xdr:col>0</xdr:col>
      <xdr:colOff>47597</xdr:colOff>
      <xdr:row>189</xdr:row>
      <xdr:rowOff>23814</xdr:rowOff>
    </xdr:from>
    <xdr:to>
      <xdr:col>0</xdr:col>
      <xdr:colOff>2579635</xdr:colOff>
      <xdr:row>191</xdr:row>
      <xdr:rowOff>166689</xdr:rowOff>
    </xdr:to>
    <xdr:sp macro="" textlink="">
      <xdr:nvSpPr>
        <xdr:cNvPr id="18" name="Rectángulo redonde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7597" y="32385002"/>
          <a:ext cx="2532038" cy="49212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Seguridad ciudadana y defensa</a:t>
          </a:r>
        </a:p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PROMOCIÓN INTERNA</a:t>
          </a:r>
        </a:p>
      </xdr:txBody>
    </xdr:sp>
    <xdr:clientData/>
  </xdr:twoCellAnchor>
  <xdr:twoCellAnchor>
    <xdr:from>
      <xdr:col>0</xdr:col>
      <xdr:colOff>0</xdr:colOff>
      <xdr:row>180</xdr:row>
      <xdr:rowOff>7937</xdr:rowOff>
    </xdr:from>
    <xdr:to>
      <xdr:col>0</xdr:col>
      <xdr:colOff>2532038</xdr:colOff>
      <xdr:row>183</xdr:row>
      <xdr:rowOff>15875</xdr:rowOff>
    </xdr:to>
    <xdr:sp macro="" textlink="">
      <xdr:nvSpPr>
        <xdr:cNvPr id="19" name="Rectángulo redonde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32019875"/>
          <a:ext cx="2532038" cy="5556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Total Ingreso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Libre</a:t>
          </a:r>
        </a:p>
        <a:p>
          <a:pPr algn="l"/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Total Promoción Interna</a:t>
          </a:r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1698644</xdr:colOff>
      <xdr:row>192</xdr:row>
      <xdr:rowOff>79380</xdr:rowOff>
    </xdr:from>
    <xdr:to>
      <xdr:col>8</xdr:col>
      <xdr:colOff>4389457</xdr:colOff>
      <xdr:row>194</xdr:row>
      <xdr:rowOff>47631</xdr:rowOff>
    </xdr:to>
    <xdr:sp macro="" textlink="">
      <xdr:nvSpPr>
        <xdr:cNvPr id="20" name="Rectángulo redondead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484832" y="33043818"/>
          <a:ext cx="2690813" cy="269876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Total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OEP Seguridad ciudadana y Defensa</a:t>
          </a:r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15846</xdr:colOff>
      <xdr:row>180</xdr:row>
      <xdr:rowOff>15871</xdr:rowOff>
    </xdr:from>
    <xdr:to>
      <xdr:col>4</xdr:col>
      <xdr:colOff>7908</xdr:colOff>
      <xdr:row>183</xdr:row>
      <xdr:rowOff>31750</xdr:rowOff>
    </xdr:to>
    <xdr:sp macro="" textlink="">
      <xdr:nvSpPr>
        <xdr:cNvPr id="21" name="Rectángulo redondead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619346" y="32011934"/>
          <a:ext cx="738187" cy="563566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s-ES" sz="1100" b="1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16.825</a:t>
          </a:r>
        </a:p>
        <a:p>
          <a:pPr algn="r"/>
          <a:r>
            <a:rPr lang="es-ES" sz="1100" b="1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10.383</a:t>
          </a:r>
        </a:p>
      </xdr:txBody>
    </xdr:sp>
    <xdr:clientData/>
  </xdr:twoCellAnchor>
  <xdr:twoCellAnchor>
    <xdr:from>
      <xdr:col>9</xdr:col>
      <xdr:colOff>50798</xdr:colOff>
      <xdr:row>192</xdr:row>
      <xdr:rowOff>79376</xdr:rowOff>
    </xdr:from>
    <xdr:to>
      <xdr:col>10</xdr:col>
      <xdr:colOff>7937</xdr:colOff>
      <xdr:row>194</xdr:row>
      <xdr:rowOff>47627</xdr:rowOff>
    </xdr:to>
    <xdr:sp macro="" textlink="">
      <xdr:nvSpPr>
        <xdr:cNvPr id="22" name="Rectángulo redondead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377236" y="33901064"/>
          <a:ext cx="544514" cy="269876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s-ES" sz="1100" b="1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6.943</a:t>
          </a:r>
        </a:p>
      </xdr:txBody>
    </xdr:sp>
    <xdr:clientData/>
  </xdr:twoCellAnchor>
  <xdr:twoCellAnchor>
    <xdr:from>
      <xdr:col>0</xdr:col>
      <xdr:colOff>87312</xdr:colOff>
      <xdr:row>194</xdr:row>
      <xdr:rowOff>47625</xdr:rowOff>
    </xdr:from>
    <xdr:to>
      <xdr:col>3</xdr:col>
      <xdr:colOff>39688</xdr:colOff>
      <xdr:row>196</xdr:row>
      <xdr:rowOff>31752</xdr:rowOff>
    </xdr:to>
    <xdr:sp macro="" textlink="">
      <xdr:nvSpPr>
        <xdr:cNvPr id="23" name="Rectángulo redondead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7312" y="34170938"/>
          <a:ext cx="3238501" cy="452439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TOTAL EMPLEO PÚBLICO  (</a:t>
          </a:r>
          <a:r>
            <a:rPr lang="es-ES" sz="1100" b="1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16.825+ 10.383+ 6.943</a:t>
          </a:r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)</a:t>
          </a:r>
        </a:p>
      </xdr:txBody>
    </xdr:sp>
    <xdr:clientData/>
  </xdr:twoCellAnchor>
  <xdr:twoCellAnchor>
    <xdr:from>
      <xdr:col>4</xdr:col>
      <xdr:colOff>150799</xdr:colOff>
      <xdr:row>194</xdr:row>
      <xdr:rowOff>84145</xdr:rowOff>
    </xdr:from>
    <xdr:to>
      <xdr:col>8</xdr:col>
      <xdr:colOff>1468423</xdr:colOff>
      <xdr:row>195</xdr:row>
      <xdr:rowOff>265114</xdr:rowOff>
    </xdr:to>
    <xdr:sp macro="" textlink="">
      <xdr:nvSpPr>
        <xdr:cNvPr id="24" name="Rectángulo redondead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500424" y="34207458"/>
          <a:ext cx="1849437" cy="371469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34.151</a:t>
          </a:r>
          <a:endParaRPr lang="es-ES" sz="1100" b="1">
            <a:solidFill>
              <a:srgbClr val="FF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388943</xdr:colOff>
      <xdr:row>154</xdr:row>
      <xdr:rowOff>126998</xdr:rowOff>
    </xdr:from>
    <xdr:to>
      <xdr:col>9</xdr:col>
      <xdr:colOff>87317</xdr:colOff>
      <xdr:row>155</xdr:row>
      <xdr:rowOff>79376</xdr:rowOff>
    </xdr:to>
    <xdr:sp macro="" textlink="">
      <xdr:nvSpPr>
        <xdr:cNvPr id="25" name="Rectángulo redondead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8943" y="30067248"/>
          <a:ext cx="8024812" cy="254003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La Oferta de Empleo Público 2022 (OEP2022) desglosada por sectores</a:t>
          </a:r>
        </a:p>
      </xdr:txBody>
    </xdr:sp>
    <xdr:clientData/>
  </xdr:twoCellAnchor>
  <xdr:twoCellAnchor>
    <xdr:from>
      <xdr:col>0</xdr:col>
      <xdr:colOff>39681</xdr:colOff>
      <xdr:row>155</xdr:row>
      <xdr:rowOff>182563</xdr:rowOff>
    </xdr:from>
    <xdr:to>
      <xdr:col>0</xdr:col>
      <xdr:colOff>1222369</xdr:colOff>
      <xdr:row>157</xdr:row>
      <xdr:rowOff>55564</xdr:rowOff>
    </xdr:to>
    <xdr:sp macro="" textlink="">
      <xdr:nvSpPr>
        <xdr:cNvPr id="26" name="Rectángulo redondead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9681" y="28805188"/>
          <a:ext cx="1182688" cy="246064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Sectores</a:t>
          </a:r>
        </a:p>
      </xdr:txBody>
    </xdr:sp>
    <xdr:clientData/>
  </xdr:twoCellAnchor>
  <xdr:twoCellAnchor>
    <xdr:from>
      <xdr:col>0</xdr:col>
      <xdr:colOff>333376</xdr:colOff>
      <xdr:row>0</xdr:row>
      <xdr:rowOff>39688</xdr:rowOff>
    </xdr:from>
    <xdr:to>
      <xdr:col>9</xdr:col>
      <xdr:colOff>31750</xdr:colOff>
      <xdr:row>0</xdr:row>
      <xdr:rowOff>293691</xdr:rowOff>
    </xdr:to>
    <xdr:sp macro="" textlink="">
      <xdr:nvSpPr>
        <xdr:cNvPr id="27" name="Rectángulo redondead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33376" y="39688"/>
          <a:ext cx="7929562" cy="254003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La Oferta de Empleo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Público 2022 (OEP2022) desglosada </a:t>
          </a:r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por sectores</a:t>
          </a:r>
        </a:p>
      </xdr:txBody>
    </xdr:sp>
    <xdr:clientData/>
  </xdr:twoCellAnchor>
  <xdr:twoCellAnchor>
    <xdr:from>
      <xdr:col>0</xdr:col>
      <xdr:colOff>47620</xdr:colOff>
      <xdr:row>1</xdr:row>
      <xdr:rowOff>71438</xdr:rowOff>
    </xdr:from>
    <xdr:to>
      <xdr:col>0</xdr:col>
      <xdr:colOff>1230308</xdr:colOff>
      <xdr:row>3</xdr:row>
      <xdr:rowOff>23813</xdr:rowOff>
    </xdr:to>
    <xdr:sp macro="" textlink="">
      <xdr:nvSpPr>
        <xdr:cNvPr id="28" name="Rectángulo redondead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7620" y="388938"/>
          <a:ext cx="1182688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Sectores</a:t>
          </a:r>
        </a:p>
      </xdr:txBody>
    </xdr:sp>
    <xdr:clientData/>
  </xdr:twoCellAnchor>
  <xdr:twoCellAnchor>
    <xdr:from>
      <xdr:col>1</xdr:col>
      <xdr:colOff>103188</xdr:colOff>
      <xdr:row>1</xdr:row>
      <xdr:rowOff>71438</xdr:rowOff>
    </xdr:from>
    <xdr:to>
      <xdr:col>3</xdr:col>
      <xdr:colOff>0</xdr:colOff>
      <xdr:row>3</xdr:row>
      <xdr:rowOff>23813</xdr:rowOff>
    </xdr:to>
    <xdr:sp macro="" textlink="">
      <xdr:nvSpPr>
        <xdr:cNvPr id="29" name="Rectángulo redondead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706688" y="388938"/>
          <a:ext cx="611187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8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Subtotal</a:t>
          </a:r>
        </a:p>
      </xdr:txBody>
    </xdr:sp>
    <xdr:clientData/>
  </xdr:twoCellAnchor>
  <xdr:twoCellAnchor>
    <xdr:from>
      <xdr:col>4</xdr:col>
      <xdr:colOff>55564</xdr:colOff>
      <xdr:row>1</xdr:row>
      <xdr:rowOff>63500</xdr:rowOff>
    </xdr:from>
    <xdr:to>
      <xdr:col>4</xdr:col>
      <xdr:colOff>341314</xdr:colOff>
      <xdr:row>3</xdr:row>
      <xdr:rowOff>15875</xdr:rowOff>
    </xdr:to>
    <xdr:sp macro="" textlink="">
      <xdr:nvSpPr>
        <xdr:cNvPr id="30" name="Rectángulo redondead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405189" y="412750"/>
          <a:ext cx="285750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9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</xdr:txBody>
    </xdr:sp>
    <xdr:clientData/>
  </xdr:twoCellAnchor>
  <xdr:twoCellAnchor>
    <xdr:from>
      <xdr:col>8</xdr:col>
      <xdr:colOff>15875</xdr:colOff>
      <xdr:row>2</xdr:row>
      <xdr:rowOff>15874</xdr:rowOff>
    </xdr:from>
    <xdr:to>
      <xdr:col>8</xdr:col>
      <xdr:colOff>4397375</xdr:colOff>
      <xdr:row>2</xdr:row>
      <xdr:rowOff>190499</xdr:rowOff>
    </xdr:to>
    <xdr:sp macro="" textlink="">
      <xdr:nvSpPr>
        <xdr:cNvPr id="31" name="Rectángulo redondead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897313" y="523874"/>
          <a:ext cx="4381500" cy="1746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Cuerpos</a:t>
          </a:r>
        </a:p>
      </xdr:txBody>
    </xdr:sp>
    <xdr:clientData/>
  </xdr:twoCellAnchor>
  <xdr:twoCellAnchor>
    <xdr:from>
      <xdr:col>9</xdr:col>
      <xdr:colOff>0</xdr:colOff>
      <xdr:row>2</xdr:row>
      <xdr:rowOff>23816</xdr:rowOff>
    </xdr:from>
    <xdr:to>
      <xdr:col>10</xdr:col>
      <xdr:colOff>7937</xdr:colOff>
      <xdr:row>2</xdr:row>
      <xdr:rowOff>182563</xdr:rowOff>
    </xdr:to>
    <xdr:sp macro="" textlink="">
      <xdr:nvSpPr>
        <xdr:cNvPr id="32" name="Rectángulo redondead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8326438" y="531816"/>
          <a:ext cx="595312" cy="158747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9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</a:t>
          </a:r>
        </a:p>
      </xdr:txBody>
    </xdr:sp>
    <xdr:clientData/>
  </xdr:twoCellAnchor>
  <xdr:twoCellAnchor>
    <xdr:from>
      <xdr:col>0</xdr:col>
      <xdr:colOff>365148</xdr:colOff>
      <xdr:row>42</xdr:row>
      <xdr:rowOff>31752</xdr:rowOff>
    </xdr:from>
    <xdr:to>
      <xdr:col>9</xdr:col>
      <xdr:colOff>63522</xdr:colOff>
      <xdr:row>42</xdr:row>
      <xdr:rowOff>285755</xdr:rowOff>
    </xdr:to>
    <xdr:sp macro="" textlink="">
      <xdr:nvSpPr>
        <xdr:cNvPr id="33" name="Rectángulo redondead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65148" y="7342190"/>
          <a:ext cx="8024812" cy="254003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La Oferta de Empleo Público 2022 (OEP2022) desglosada por sectores</a:t>
          </a:r>
        </a:p>
      </xdr:txBody>
    </xdr:sp>
    <xdr:clientData/>
  </xdr:twoCellAnchor>
  <xdr:twoCellAnchor>
    <xdr:from>
      <xdr:col>0</xdr:col>
      <xdr:colOff>71441</xdr:colOff>
      <xdr:row>44</xdr:row>
      <xdr:rowOff>7937</xdr:rowOff>
    </xdr:from>
    <xdr:to>
      <xdr:col>0</xdr:col>
      <xdr:colOff>1254129</xdr:colOff>
      <xdr:row>45</xdr:row>
      <xdr:rowOff>55562</xdr:rowOff>
    </xdr:to>
    <xdr:sp macro="" textlink="">
      <xdr:nvSpPr>
        <xdr:cNvPr id="34" name="Rectángulo redondead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1441" y="7707312"/>
          <a:ext cx="1182688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Sectores</a:t>
          </a:r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3</xdr:col>
      <xdr:colOff>0</xdr:colOff>
      <xdr:row>45</xdr:row>
      <xdr:rowOff>47625</xdr:rowOff>
    </xdr:to>
    <xdr:sp macro="" textlink="">
      <xdr:nvSpPr>
        <xdr:cNvPr id="35" name="Rectángulo redondead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706688" y="7699375"/>
          <a:ext cx="579437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8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Subtotal</a:t>
          </a:r>
        </a:p>
      </xdr:txBody>
    </xdr:sp>
    <xdr:clientData/>
  </xdr:twoCellAnchor>
  <xdr:twoCellAnchor>
    <xdr:from>
      <xdr:col>4</xdr:col>
      <xdr:colOff>87318</xdr:colOff>
      <xdr:row>44</xdr:row>
      <xdr:rowOff>0</xdr:rowOff>
    </xdr:from>
    <xdr:to>
      <xdr:col>4</xdr:col>
      <xdr:colOff>373068</xdr:colOff>
      <xdr:row>45</xdr:row>
      <xdr:rowOff>47625</xdr:rowOff>
    </xdr:to>
    <xdr:sp macro="" textlink="">
      <xdr:nvSpPr>
        <xdr:cNvPr id="36" name="Rectángulo redondead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436943" y="7699375"/>
          <a:ext cx="285750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9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</xdr:txBody>
    </xdr:sp>
    <xdr:clientData/>
  </xdr:twoCellAnchor>
  <xdr:twoCellAnchor>
    <xdr:from>
      <xdr:col>8</xdr:col>
      <xdr:colOff>15876</xdr:colOff>
      <xdr:row>44</xdr:row>
      <xdr:rowOff>0</xdr:rowOff>
    </xdr:from>
    <xdr:to>
      <xdr:col>8</xdr:col>
      <xdr:colOff>4397376</xdr:colOff>
      <xdr:row>45</xdr:row>
      <xdr:rowOff>47625</xdr:rowOff>
    </xdr:to>
    <xdr:sp macro="" textlink="">
      <xdr:nvSpPr>
        <xdr:cNvPr id="37" name="Rectángulo redondead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897314" y="7699375"/>
          <a:ext cx="4381500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Cuerpos</a:t>
          </a:r>
        </a:p>
      </xdr:txBody>
    </xdr:sp>
    <xdr:clientData/>
  </xdr:twoCellAnchor>
  <xdr:twoCellAnchor>
    <xdr:from>
      <xdr:col>9</xdr:col>
      <xdr:colOff>0</xdr:colOff>
      <xdr:row>44</xdr:row>
      <xdr:rowOff>0</xdr:rowOff>
    </xdr:from>
    <xdr:to>
      <xdr:col>10</xdr:col>
      <xdr:colOff>7937</xdr:colOff>
      <xdr:row>45</xdr:row>
      <xdr:rowOff>31750</xdr:rowOff>
    </xdr:to>
    <xdr:sp macro="" textlink="">
      <xdr:nvSpPr>
        <xdr:cNvPr id="38" name="Rectángulo redondead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326438" y="7699375"/>
          <a:ext cx="595312" cy="222250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9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</a:t>
          </a:r>
        </a:p>
      </xdr:txBody>
    </xdr:sp>
    <xdr:clientData/>
  </xdr:twoCellAnchor>
  <xdr:twoCellAnchor>
    <xdr:from>
      <xdr:col>0</xdr:col>
      <xdr:colOff>269892</xdr:colOff>
      <xdr:row>84</xdr:row>
      <xdr:rowOff>63504</xdr:rowOff>
    </xdr:from>
    <xdr:to>
      <xdr:col>8</xdr:col>
      <xdr:colOff>4413266</xdr:colOff>
      <xdr:row>84</xdr:row>
      <xdr:rowOff>317507</xdr:rowOff>
    </xdr:to>
    <xdr:sp macro="" textlink="">
      <xdr:nvSpPr>
        <xdr:cNvPr id="39" name="Rectángulo redondead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69892" y="14438317"/>
          <a:ext cx="8024812" cy="254003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La Oferta de Empleo Público 2022 (OEP2022) desglosada por sectores</a:t>
          </a:r>
        </a:p>
      </xdr:txBody>
    </xdr:sp>
    <xdr:clientData/>
  </xdr:twoCellAnchor>
  <xdr:twoCellAnchor>
    <xdr:from>
      <xdr:col>0</xdr:col>
      <xdr:colOff>63504</xdr:colOff>
      <xdr:row>85</xdr:row>
      <xdr:rowOff>0</xdr:rowOff>
    </xdr:from>
    <xdr:to>
      <xdr:col>0</xdr:col>
      <xdr:colOff>1246192</xdr:colOff>
      <xdr:row>86</xdr:row>
      <xdr:rowOff>47625</xdr:rowOff>
    </xdr:to>
    <xdr:sp macro="" textlink="">
      <xdr:nvSpPr>
        <xdr:cNvPr id="40" name="Rectángulo redondead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3504" y="14843125"/>
          <a:ext cx="1182688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Sectores</a:t>
          </a:r>
        </a:p>
      </xdr:txBody>
    </xdr:sp>
    <xdr:clientData/>
  </xdr:twoCellAnchor>
  <xdr:twoCellAnchor>
    <xdr:from>
      <xdr:col>2</xdr:col>
      <xdr:colOff>0</xdr:colOff>
      <xdr:row>85</xdr:row>
      <xdr:rowOff>0</xdr:rowOff>
    </xdr:from>
    <xdr:to>
      <xdr:col>3</xdr:col>
      <xdr:colOff>0</xdr:colOff>
      <xdr:row>86</xdr:row>
      <xdr:rowOff>47625</xdr:rowOff>
    </xdr:to>
    <xdr:sp macro="" textlink="">
      <xdr:nvSpPr>
        <xdr:cNvPr id="41" name="Rectángulo redondead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706688" y="14843125"/>
          <a:ext cx="579437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8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Subtotal</a:t>
          </a:r>
        </a:p>
      </xdr:txBody>
    </xdr:sp>
    <xdr:clientData/>
  </xdr:twoCellAnchor>
  <xdr:twoCellAnchor>
    <xdr:from>
      <xdr:col>4</xdr:col>
      <xdr:colOff>87318</xdr:colOff>
      <xdr:row>85</xdr:row>
      <xdr:rowOff>0</xdr:rowOff>
    </xdr:from>
    <xdr:to>
      <xdr:col>4</xdr:col>
      <xdr:colOff>373068</xdr:colOff>
      <xdr:row>86</xdr:row>
      <xdr:rowOff>47625</xdr:rowOff>
    </xdr:to>
    <xdr:sp macro="" textlink="">
      <xdr:nvSpPr>
        <xdr:cNvPr id="42" name="Rectángulo redondead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436943" y="14843125"/>
          <a:ext cx="285750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9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</xdr:txBody>
    </xdr:sp>
    <xdr:clientData/>
  </xdr:twoCellAnchor>
  <xdr:twoCellAnchor>
    <xdr:from>
      <xdr:col>8</xdr:col>
      <xdr:colOff>7938</xdr:colOff>
      <xdr:row>85</xdr:row>
      <xdr:rowOff>0</xdr:rowOff>
    </xdr:from>
    <xdr:to>
      <xdr:col>8</xdr:col>
      <xdr:colOff>4389438</xdr:colOff>
      <xdr:row>86</xdr:row>
      <xdr:rowOff>47625</xdr:rowOff>
    </xdr:to>
    <xdr:sp macro="" textlink="">
      <xdr:nvSpPr>
        <xdr:cNvPr id="43" name="Rectángulo redondead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889376" y="14843125"/>
          <a:ext cx="4381500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Cuerpos</a:t>
          </a:r>
        </a:p>
      </xdr:txBody>
    </xdr:sp>
    <xdr:clientData/>
  </xdr:twoCellAnchor>
  <xdr:twoCellAnchor>
    <xdr:from>
      <xdr:col>9</xdr:col>
      <xdr:colOff>0</xdr:colOff>
      <xdr:row>85</xdr:row>
      <xdr:rowOff>0</xdr:rowOff>
    </xdr:from>
    <xdr:to>
      <xdr:col>10</xdr:col>
      <xdr:colOff>7937</xdr:colOff>
      <xdr:row>86</xdr:row>
      <xdr:rowOff>31750</xdr:rowOff>
    </xdr:to>
    <xdr:sp macro="" textlink="">
      <xdr:nvSpPr>
        <xdr:cNvPr id="45" name="Rectángulo redondead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8326438" y="14843125"/>
          <a:ext cx="595312" cy="222250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9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</a:t>
          </a:r>
        </a:p>
      </xdr:txBody>
    </xdr:sp>
    <xdr:clientData/>
  </xdr:twoCellAnchor>
  <xdr:twoCellAnchor>
    <xdr:from>
      <xdr:col>0</xdr:col>
      <xdr:colOff>261954</xdr:colOff>
      <xdr:row>120</xdr:row>
      <xdr:rowOff>47628</xdr:rowOff>
    </xdr:from>
    <xdr:to>
      <xdr:col>8</xdr:col>
      <xdr:colOff>4405328</xdr:colOff>
      <xdr:row>121</xdr:row>
      <xdr:rowOff>7943</xdr:rowOff>
    </xdr:to>
    <xdr:sp macro="" textlink="">
      <xdr:nvSpPr>
        <xdr:cNvPr id="46" name="Rectángulo redondeado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61954" y="21812253"/>
          <a:ext cx="8024812" cy="254003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OEP 2022 y Políticas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Palanca del Plan Nacional de Reconstrucción, Transformación y Resiliencia. Una Administración para el siglo XXI</a:t>
          </a:r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87318</xdr:colOff>
      <xdr:row>122</xdr:row>
      <xdr:rowOff>0</xdr:rowOff>
    </xdr:from>
    <xdr:to>
      <xdr:col>0</xdr:col>
      <xdr:colOff>1270006</xdr:colOff>
      <xdr:row>123</xdr:row>
      <xdr:rowOff>47625</xdr:rowOff>
    </xdr:to>
    <xdr:sp macro="" textlink="">
      <xdr:nvSpPr>
        <xdr:cNvPr id="47" name="Rectángulo redondead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87318" y="22018625"/>
          <a:ext cx="1182688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Sectores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3</xdr:col>
      <xdr:colOff>0</xdr:colOff>
      <xdr:row>123</xdr:row>
      <xdr:rowOff>47625</xdr:rowOff>
    </xdr:to>
    <xdr:sp macro="" textlink="">
      <xdr:nvSpPr>
        <xdr:cNvPr id="48" name="Rectángulo redondead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706688" y="22018625"/>
          <a:ext cx="579437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8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Subtotal</a:t>
          </a:r>
        </a:p>
      </xdr:txBody>
    </xdr:sp>
    <xdr:clientData/>
  </xdr:twoCellAnchor>
  <xdr:twoCellAnchor>
    <xdr:from>
      <xdr:col>4</xdr:col>
      <xdr:colOff>87318</xdr:colOff>
      <xdr:row>122</xdr:row>
      <xdr:rowOff>0</xdr:rowOff>
    </xdr:from>
    <xdr:to>
      <xdr:col>4</xdr:col>
      <xdr:colOff>373068</xdr:colOff>
      <xdr:row>123</xdr:row>
      <xdr:rowOff>47625</xdr:rowOff>
    </xdr:to>
    <xdr:sp macro="" textlink="">
      <xdr:nvSpPr>
        <xdr:cNvPr id="49" name="Rectángulo redondeado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436943" y="22018625"/>
          <a:ext cx="285750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9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4381500</xdr:colOff>
      <xdr:row>123</xdr:row>
      <xdr:rowOff>47625</xdr:rowOff>
    </xdr:to>
    <xdr:sp macro="" textlink="">
      <xdr:nvSpPr>
        <xdr:cNvPr id="50" name="Rectángulo redondead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881438" y="22018625"/>
          <a:ext cx="4381500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Cuerpos</a:t>
          </a:r>
        </a:p>
      </xdr:txBody>
    </xdr:sp>
    <xdr:clientData/>
  </xdr:twoCellAnchor>
  <xdr:twoCellAnchor>
    <xdr:from>
      <xdr:col>9</xdr:col>
      <xdr:colOff>0</xdr:colOff>
      <xdr:row>122</xdr:row>
      <xdr:rowOff>0</xdr:rowOff>
    </xdr:from>
    <xdr:to>
      <xdr:col>10</xdr:col>
      <xdr:colOff>7937</xdr:colOff>
      <xdr:row>123</xdr:row>
      <xdr:rowOff>31750</xdr:rowOff>
    </xdr:to>
    <xdr:sp macro="" textlink="">
      <xdr:nvSpPr>
        <xdr:cNvPr id="51" name="Rectángulo redondead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8326438" y="22018625"/>
          <a:ext cx="595312" cy="222250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9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</a:t>
          </a:r>
        </a:p>
      </xdr:txBody>
    </xdr:sp>
    <xdr:clientData/>
  </xdr:twoCellAnchor>
  <xdr:twoCellAnchor>
    <xdr:from>
      <xdr:col>2</xdr:col>
      <xdr:colOff>0</xdr:colOff>
      <xdr:row>156</xdr:row>
      <xdr:rowOff>0</xdr:rowOff>
    </xdr:from>
    <xdr:to>
      <xdr:col>3</xdr:col>
      <xdr:colOff>0</xdr:colOff>
      <xdr:row>157</xdr:row>
      <xdr:rowOff>63500</xdr:rowOff>
    </xdr:to>
    <xdr:sp macro="" textlink="">
      <xdr:nvSpPr>
        <xdr:cNvPr id="52" name="Rectángulo redondead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706688" y="28709938"/>
          <a:ext cx="579437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8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Subtotal</a:t>
          </a:r>
        </a:p>
      </xdr:txBody>
    </xdr:sp>
    <xdr:clientData/>
  </xdr:twoCellAnchor>
  <xdr:twoCellAnchor>
    <xdr:from>
      <xdr:col>4</xdr:col>
      <xdr:colOff>95256</xdr:colOff>
      <xdr:row>156</xdr:row>
      <xdr:rowOff>0</xdr:rowOff>
    </xdr:from>
    <xdr:to>
      <xdr:col>4</xdr:col>
      <xdr:colOff>381006</xdr:colOff>
      <xdr:row>157</xdr:row>
      <xdr:rowOff>63500</xdr:rowOff>
    </xdr:to>
    <xdr:sp macro="" textlink="">
      <xdr:nvSpPr>
        <xdr:cNvPr id="53" name="Rectángulo redondead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444881" y="28709938"/>
          <a:ext cx="285750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9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</xdr:txBody>
    </xdr:sp>
    <xdr:clientData/>
  </xdr:twoCellAnchor>
  <xdr:twoCellAnchor>
    <xdr:from>
      <xdr:col>8</xdr:col>
      <xdr:colOff>0</xdr:colOff>
      <xdr:row>156</xdr:row>
      <xdr:rowOff>0</xdr:rowOff>
    </xdr:from>
    <xdr:to>
      <xdr:col>8</xdr:col>
      <xdr:colOff>4381500</xdr:colOff>
      <xdr:row>157</xdr:row>
      <xdr:rowOff>63500</xdr:rowOff>
    </xdr:to>
    <xdr:sp macro="" textlink="">
      <xdr:nvSpPr>
        <xdr:cNvPr id="54" name="Rectángulo redondead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3881438" y="28709938"/>
          <a:ext cx="4381500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Cuerpos</a:t>
          </a:r>
        </a:p>
      </xdr:txBody>
    </xdr:sp>
    <xdr:clientData/>
  </xdr:twoCellAnchor>
  <xdr:twoCellAnchor>
    <xdr:from>
      <xdr:col>9</xdr:col>
      <xdr:colOff>0</xdr:colOff>
      <xdr:row>156</xdr:row>
      <xdr:rowOff>0</xdr:rowOff>
    </xdr:from>
    <xdr:to>
      <xdr:col>10</xdr:col>
      <xdr:colOff>7937</xdr:colOff>
      <xdr:row>157</xdr:row>
      <xdr:rowOff>47625</xdr:rowOff>
    </xdr:to>
    <xdr:sp macro="" textlink="">
      <xdr:nvSpPr>
        <xdr:cNvPr id="55" name="Rectángulo redondead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8326438" y="28709938"/>
          <a:ext cx="595312" cy="222250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9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</a:t>
          </a:r>
        </a:p>
      </xdr:txBody>
    </xdr:sp>
    <xdr:clientData/>
  </xdr:twoCellAnchor>
  <xdr:twoCellAnchor>
    <xdr:from>
      <xdr:col>0</xdr:col>
      <xdr:colOff>404813</xdr:colOff>
      <xdr:row>119</xdr:row>
      <xdr:rowOff>341312</xdr:rowOff>
    </xdr:from>
    <xdr:to>
      <xdr:col>9</xdr:col>
      <xdr:colOff>103187</xdr:colOff>
      <xdr:row>119</xdr:row>
      <xdr:rowOff>595315</xdr:rowOff>
    </xdr:to>
    <xdr:sp macro="" textlink="">
      <xdr:nvSpPr>
        <xdr:cNvPr id="56" name="Rectángulo redondeado 3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04813" y="21336000"/>
          <a:ext cx="8024812" cy="254003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La Oferta de Empleo Público 2022 (OEP2022) desglosada por sectores</a:t>
          </a:r>
        </a:p>
      </xdr:txBody>
    </xdr:sp>
    <xdr:clientData/>
  </xdr:twoCellAnchor>
  <xdr:twoCellAnchor>
    <xdr:from>
      <xdr:col>4</xdr:col>
      <xdr:colOff>452438</xdr:colOff>
      <xdr:row>1</xdr:row>
      <xdr:rowOff>79375</xdr:rowOff>
    </xdr:from>
    <xdr:to>
      <xdr:col>7</xdr:col>
      <xdr:colOff>15876</xdr:colOff>
      <xdr:row>3</xdr:row>
      <xdr:rowOff>31750</xdr:rowOff>
    </xdr:to>
    <xdr:sp macro="" textlink="">
      <xdr:nvSpPr>
        <xdr:cNvPr id="57" name="Rectángulo redondeado 2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802063" y="428625"/>
          <a:ext cx="555626" cy="2381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7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subgrupo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9"/>
  <sheetViews>
    <sheetView tabSelected="1" topLeftCell="A156" zoomScale="120" zoomScaleNormal="120" workbookViewId="0">
      <selection activeCell="C47" sqref="C47:C53"/>
    </sheetView>
  </sheetViews>
  <sheetFormatPr baseColWidth="10" defaultColWidth="9.33203125" defaultRowHeight="12.75" x14ac:dyDescent="0.2"/>
  <cols>
    <col min="1" max="1" width="45.5" customWidth="1"/>
    <col min="2" max="2" width="1.83203125" style="9" customWidth="1"/>
    <col min="3" max="3" width="10.1640625" customWidth="1"/>
    <col min="4" max="4" width="1.1640625" style="9" customWidth="1"/>
    <col min="5" max="5" width="8.1640625" customWidth="1"/>
    <col min="6" max="6" width="1" customWidth="1"/>
    <col min="7" max="7" width="8.1640625" customWidth="1"/>
    <col min="8" max="8" width="1.1640625" style="9" customWidth="1"/>
    <col min="9" max="9" width="77.83203125" customWidth="1"/>
    <col min="10" max="10" width="10.33203125" style="74" customWidth="1"/>
    <col min="11" max="11" width="2.83203125" customWidth="1"/>
    <col min="12" max="12" width="10.83203125" bestFit="1" customWidth="1"/>
  </cols>
  <sheetData>
    <row r="1" spans="1:12" ht="27.75" customHeight="1" x14ac:dyDescent="0.2">
      <c r="A1" s="130"/>
      <c r="B1" s="130"/>
      <c r="C1" s="131"/>
      <c r="D1" s="131"/>
      <c r="E1" s="131"/>
      <c r="F1" s="131"/>
      <c r="G1" s="131"/>
      <c r="H1" s="131"/>
      <c r="I1" s="131"/>
      <c r="J1" s="131"/>
    </row>
    <row r="2" spans="1:12" s="9" customFormat="1" ht="6.75" customHeight="1" x14ac:dyDescent="0.2">
      <c r="A2" s="46"/>
      <c r="B2" s="46"/>
      <c r="C2" s="56"/>
      <c r="D2" s="56"/>
      <c r="E2" s="56"/>
      <c r="F2" s="56"/>
      <c r="G2" s="56"/>
      <c r="H2" s="56"/>
      <c r="I2" s="56"/>
      <c r="J2" s="75"/>
    </row>
    <row r="3" spans="1:12" ht="15.75" customHeight="1" x14ac:dyDescent="0.2">
      <c r="A3" s="36"/>
      <c r="B3" s="36"/>
      <c r="C3" s="58"/>
      <c r="D3" s="58"/>
      <c r="E3" s="57"/>
      <c r="F3" s="57"/>
      <c r="G3" s="57"/>
      <c r="H3" s="57"/>
      <c r="I3" s="36"/>
      <c r="J3" s="76"/>
      <c r="L3" s="70"/>
    </row>
    <row r="4" spans="1:12" s="9" customFormat="1" ht="8.25" customHeight="1" x14ac:dyDescent="0.2">
      <c r="A4" s="36"/>
      <c r="B4" s="36"/>
      <c r="C4" s="37"/>
      <c r="D4" s="37"/>
      <c r="E4" s="57"/>
      <c r="F4" s="57"/>
      <c r="G4" s="57"/>
      <c r="H4" s="57"/>
      <c r="I4" s="62"/>
      <c r="J4" s="77"/>
    </row>
    <row r="5" spans="1:12" ht="14.1" customHeight="1" x14ac:dyDescent="0.2">
      <c r="A5" s="132"/>
      <c r="B5" s="50"/>
      <c r="C5" s="121">
        <f>SUM(J5:J13)</f>
        <v>767</v>
      </c>
      <c r="D5" s="10"/>
      <c r="E5" s="124">
        <f>C5/J180</f>
        <v>4.5586924219910847E-2</v>
      </c>
      <c r="F5" s="60"/>
      <c r="G5" s="113" t="s">
        <v>153</v>
      </c>
      <c r="H5" s="60"/>
      <c r="I5" s="67" t="s">
        <v>8</v>
      </c>
      <c r="J5" s="78">
        <v>20</v>
      </c>
    </row>
    <row r="6" spans="1:12" ht="14.1" customHeight="1" x14ac:dyDescent="0.2">
      <c r="A6" s="132"/>
      <c r="B6" s="50"/>
      <c r="C6" s="122"/>
      <c r="D6" s="10"/>
      <c r="E6" s="125"/>
      <c r="F6" s="60"/>
      <c r="G6" s="113" t="s">
        <v>153</v>
      </c>
      <c r="H6" s="60"/>
      <c r="I6" s="67" t="s">
        <v>15</v>
      </c>
      <c r="J6" s="78">
        <v>4</v>
      </c>
    </row>
    <row r="7" spans="1:12" ht="14.1" customHeight="1" x14ac:dyDescent="0.2">
      <c r="A7" s="133"/>
      <c r="B7" s="51"/>
      <c r="C7" s="122"/>
      <c r="D7" s="10"/>
      <c r="E7" s="125"/>
      <c r="F7" s="60"/>
      <c r="G7" s="113" t="s">
        <v>153</v>
      </c>
      <c r="H7" s="60"/>
      <c r="I7" s="67" t="s">
        <v>9</v>
      </c>
      <c r="J7" s="78">
        <v>18</v>
      </c>
    </row>
    <row r="8" spans="1:12" ht="14.1" customHeight="1" x14ac:dyDescent="0.2">
      <c r="A8" s="133"/>
      <c r="B8" s="51"/>
      <c r="C8" s="122"/>
      <c r="D8" s="10"/>
      <c r="E8" s="125"/>
      <c r="F8" s="60"/>
      <c r="G8" s="113" t="s">
        <v>153</v>
      </c>
      <c r="H8" s="60"/>
      <c r="I8" s="67" t="s">
        <v>10</v>
      </c>
      <c r="J8" s="78">
        <v>53</v>
      </c>
    </row>
    <row r="9" spans="1:12" ht="14.1" customHeight="1" x14ac:dyDescent="0.2">
      <c r="A9" s="133"/>
      <c r="B9" s="51"/>
      <c r="C9" s="122"/>
      <c r="D9" s="10"/>
      <c r="E9" s="125"/>
      <c r="F9" s="60"/>
      <c r="G9" s="113" t="s">
        <v>153</v>
      </c>
      <c r="H9" s="60"/>
      <c r="I9" s="67" t="s">
        <v>11</v>
      </c>
      <c r="J9" s="78">
        <v>273</v>
      </c>
    </row>
    <row r="10" spans="1:12" ht="14.1" customHeight="1" x14ac:dyDescent="0.2">
      <c r="A10" s="133"/>
      <c r="B10" s="51"/>
      <c r="C10" s="122"/>
      <c r="D10" s="10"/>
      <c r="E10" s="125"/>
      <c r="F10" s="60"/>
      <c r="G10" s="113" t="s">
        <v>153</v>
      </c>
      <c r="H10" s="60"/>
      <c r="I10" s="67" t="s">
        <v>114</v>
      </c>
      <c r="J10" s="78">
        <v>25</v>
      </c>
    </row>
    <row r="11" spans="1:12" ht="14.1" customHeight="1" x14ac:dyDescent="0.2">
      <c r="A11" s="133"/>
      <c r="B11" s="51"/>
      <c r="C11" s="122"/>
      <c r="D11" s="10"/>
      <c r="E11" s="125"/>
      <c r="F11" s="60"/>
      <c r="G11" s="113" t="s">
        <v>153</v>
      </c>
      <c r="H11" s="60"/>
      <c r="I11" s="67" t="s">
        <v>12</v>
      </c>
      <c r="J11" s="78">
        <v>120</v>
      </c>
    </row>
    <row r="12" spans="1:12" ht="14.1" customHeight="1" x14ac:dyDescent="0.2">
      <c r="A12" s="133"/>
      <c r="B12" s="51"/>
      <c r="C12" s="122"/>
      <c r="D12" s="10"/>
      <c r="E12" s="125"/>
      <c r="F12" s="60"/>
      <c r="G12" s="113" t="s">
        <v>154</v>
      </c>
      <c r="H12" s="60"/>
      <c r="I12" s="67" t="s">
        <v>13</v>
      </c>
      <c r="J12" s="78">
        <v>80</v>
      </c>
    </row>
    <row r="13" spans="1:12" ht="14.1" customHeight="1" x14ac:dyDescent="0.2">
      <c r="A13" s="133"/>
      <c r="B13" s="51"/>
      <c r="C13" s="122"/>
      <c r="D13" s="10"/>
      <c r="E13" s="125"/>
      <c r="F13" s="60"/>
      <c r="G13" s="113" t="s">
        <v>155</v>
      </c>
      <c r="H13" s="60"/>
      <c r="I13" s="67" t="s">
        <v>14</v>
      </c>
      <c r="J13" s="78">
        <v>174</v>
      </c>
    </row>
    <row r="14" spans="1:12" ht="6" customHeight="1" x14ac:dyDescent="0.2">
      <c r="A14" s="28"/>
      <c r="B14" s="28"/>
      <c r="C14" s="2"/>
      <c r="D14" s="29"/>
      <c r="E14" s="3"/>
      <c r="F14" s="30"/>
      <c r="G14" s="30"/>
      <c r="H14" s="30"/>
      <c r="I14" s="24"/>
      <c r="J14" s="68"/>
    </row>
    <row r="15" spans="1:12" ht="14.1" customHeight="1" x14ac:dyDescent="0.2">
      <c r="A15" s="133"/>
      <c r="B15" s="47"/>
      <c r="C15" s="121">
        <f>SUM(J15:J26)</f>
        <v>717</v>
      </c>
      <c r="D15" s="59"/>
      <c r="E15" s="124">
        <f>C15/J180</f>
        <v>4.2615156017830606E-2</v>
      </c>
      <c r="F15" s="30"/>
      <c r="G15" s="113" t="s">
        <v>153</v>
      </c>
      <c r="H15" s="30"/>
      <c r="I15" s="67" t="s">
        <v>16</v>
      </c>
      <c r="J15" s="78">
        <v>84</v>
      </c>
    </row>
    <row r="16" spans="1:12" ht="14.1" customHeight="1" x14ac:dyDescent="0.2">
      <c r="A16" s="133"/>
      <c r="B16" s="47"/>
      <c r="C16" s="122"/>
      <c r="D16" s="59"/>
      <c r="E16" s="125"/>
      <c r="F16" s="30"/>
      <c r="G16" s="113" t="s">
        <v>153</v>
      </c>
      <c r="H16" s="30"/>
      <c r="I16" s="14" t="s">
        <v>75</v>
      </c>
      <c r="J16" s="78">
        <f>85+30</f>
        <v>115</v>
      </c>
    </row>
    <row r="17" spans="1:10" ht="14.1" customHeight="1" x14ac:dyDescent="0.2">
      <c r="A17" s="133"/>
      <c r="B17" s="47"/>
      <c r="C17" s="122"/>
      <c r="D17" s="59"/>
      <c r="E17" s="125"/>
      <c r="F17" s="30"/>
      <c r="G17" s="113" t="s">
        <v>153</v>
      </c>
      <c r="H17" s="30"/>
      <c r="I17" s="67" t="s">
        <v>18</v>
      </c>
      <c r="J17" s="78">
        <v>63</v>
      </c>
    </row>
    <row r="18" spans="1:10" ht="14.1" customHeight="1" x14ac:dyDescent="0.2">
      <c r="A18" s="133"/>
      <c r="B18" s="47"/>
      <c r="C18" s="122"/>
      <c r="D18" s="59"/>
      <c r="E18" s="125"/>
      <c r="F18" s="30"/>
      <c r="G18" s="113" t="s">
        <v>153</v>
      </c>
      <c r="H18" s="30"/>
      <c r="I18" s="67" t="s">
        <v>17</v>
      </c>
      <c r="J18" s="78">
        <v>40</v>
      </c>
    </row>
    <row r="19" spans="1:10" ht="14.1" customHeight="1" x14ac:dyDescent="0.2">
      <c r="A19" s="133"/>
      <c r="B19" s="47"/>
      <c r="C19" s="122"/>
      <c r="D19" s="59"/>
      <c r="E19" s="125"/>
      <c r="F19" s="30"/>
      <c r="G19" s="113" t="s">
        <v>154</v>
      </c>
      <c r="H19" s="30"/>
      <c r="I19" s="14" t="s">
        <v>117</v>
      </c>
      <c r="J19" s="78">
        <v>24</v>
      </c>
    </row>
    <row r="20" spans="1:10" ht="14.1" customHeight="1" x14ac:dyDescent="0.2">
      <c r="A20" s="133"/>
      <c r="B20" s="47"/>
      <c r="C20" s="122"/>
      <c r="D20" s="59"/>
      <c r="E20" s="125"/>
      <c r="F20" s="30"/>
      <c r="G20" s="113" t="s">
        <v>153</v>
      </c>
      <c r="H20" s="30"/>
      <c r="I20" s="67" t="s">
        <v>19</v>
      </c>
      <c r="J20" s="78">
        <v>55</v>
      </c>
    </row>
    <row r="21" spans="1:10" ht="14.1" customHeight="1" x14ac:dyDescent="0.2">
      <c r="A21" s="133"/>
      <c r="B21" s="47"/>
      <c r="C21" s="122"/>
      <c r="D21" s="59"/>
      <c r="E21" s="125"/>
      <c r="F21" s="30"/>
      <c r="G21" s="113" t="s">
        <v>153</v>
      </c>
      <c r="H21" s="30"/>
      <c r="I21" s="14" t="s">
        <v>116</v>
      </c>
      <c r="J21" s="78">
        <v>39</v>
      </c>
    </row>
    <row r="22" spans="1:10" ht="14.1" customHeight="1" x14ac:dyDescent="0.2">
      <c r="A22" s="133"/>
      <c r="B22" s="47"/>
      <c r="C22" s="122"/>
      <c r="D22" s="59"/>
      <c r="E22" s="125"/>
      <c r="F22" s="30"/>
      <c r="G22" s="113" t="s">
        <v>154</v>
      </c>
      <c r="H22" s="30"/>
      <c r="I22" s="14" t="s">
        <v>112</v>
      </c>
      <c r="J22" s="78">
        <v>51</v>
      </c>
    </row>
    <row r="23" spans="1:10" ht="14.1" customHeight="1" x14ac:dyDescent="0.2">
      <c r="A23" s="133"/>
      <c r="B23" s="47"/>
      <c r="C23" s="122"/>
      <c r="D23" s="59"/>
      <c r="E23" s="125"/>
      <c r="F23" s="30"/>
      <c r="G23" s="113"/>
      <c r="H23" s="30"/>
      <c r="I23" s="14" t="s">
        <v>137</v>
      </c>
      <c r="J23" s="78">
        <v>80</v>
      </c>
    </row>
    <row r="24" spans="1:10" ht="14.1" customHeight="1" x14ac:dyDescent="0.2">
      <c r="A24" s="133"/>
      <c r="B24" s="47"/>
      <c r="C24" s="122"/>
      <c r="D24" s="59"/>
      <c r="E24" s="125"/>
      <c r="F24" s="30"/>
      <c r="G24" s="114"/>
      <c r="H24" s="30"/>
      <c r="I24" s="14" t="s">
        <v>138</v>
      </c>
      <c r="J24" s="78">
        <v>64</v>
      </c>
    </row>
    <row r="25" spans="1:10" ht="15" customHeight="1" x14ac:dyDescent="0.2">
      <c r="A25" s="133"/>
      <c r="B25" s="47"/>
      <c r="C25" s="122"/>
      <c r="D25" s="59"/>
      <c r="E25" s="125"/>
      <c r="F25" s="30"/>
      <c r="G25" s="114"/>
      <c r="H25" s="30"/>
      <c r="I25" s="14" t="s">
        <v>139</v>
      </c>
      <c r="J25" s="78">
        <v>18</v>
      </c>
    </row>
    <row r="26" spans="1:10" ht="15" customHeight="1" x14ac:dyDescent="0.2">
      <c r="A26" s="47"/>
      <c r="B26" s="47"/>
      <c r="C26" s="123"/>
      <c r="D26" s="59"/>
      <c r="E26" s="126"/>
      <c r="F26" s="30"/>
      <c r="G26" s="114"/>
      <c r="H26" s="30"/>
      <c r="I26" s="14" t="s">
        <v>113</v>
      </c>
      <c r="J26" s="78">
        <v>84</v>
      </c>
    </row>
    <row r="27" spans="1:10" ht="6" customHeight="1" x14ac:dyDescent="0.2">
      <c r="A27" s="47"/>
      <c r="B27" s="47"/>
      <c r="C27" s="12"/>
      <c r="D27" s="59"/>
      <c r="E27" s="3"/>
      <c r="F27" s="30"/>
      <c r="G27" s="30"/>
      <c r="H27" s="30"/>
      <c r="I27" s="4"/>
      <c r="J27" s="68"/>
    </row>
    <row r="28" spans="1:10" ht="14.1" customHeight="1" x14ac:dyDescent="0.2">
      <c r="A28" s="133"/>
      <c r="B28" s="51"/>
      <c r="C28" s="127">
        <f>SUM(J28:J41)</f>
        <v>1282</v>
      </c>
      <c r="D28" s="10"/>
      <c r="E28" s="134">
        <f>C28/J180</f>
        <v>7.6196136701337291E-2</v>
      </c>
      <c r="F28" s="1"/>
      <c r="G28" s="115" t="s">
        <v>153</v>
      </c>
      <c r="H28" s="1"/>
      <c r="I28" s="66" t="s">
        <v>106</v>
      </c>
      <c r="J28" s="78">
        <v>27</v>
      </c>
    </row>
    <row r="29" spans="1:10" ht="14.1" customHeight="1" x14ac:dyDescent="0.2">
      <c r="A29" s="133"/>
      <c r="B29" s="51"/>
      <c r="C29" s="128"/>
      <c r="D29" s="10"/>
      <c r="E29" s="134"/>
      <c r="F29" s="1"/>
      <c r="G29" s="115" t="s">
        <v>153</v>
      </c>
      <c r="H29" s="1"/>
      <c r="I29" s="65" t="s">
        <v>20</v>
      </c>
      <c r="J29" s="78">
        <f>127+26</f>
        <v>153</v>
      </c>
    </row>
    <row r="30" spans="1:10" ht="14.1" customHeight="1" x14ac:dyDescent="0.2">
      <c r="A30" s="133"/>
      <c r="B30" s="51"/>
      <c r="C30" s="128"/>
      <c r="D30" s="10"/>
      <c r="E30" s="134"/>
      <c r="F30" s="1"/>
      <c r="G30" s="115" t="s">
        <v>153</v>
      </c>
      <c r="H30" s="1"/>
      <c r="I30" s="65" t="s">
        <v>21</v>
      </c>
      <c r="J30" s="78">
        <f>9+4</f>
        <v>13</v>
      </c>
    </row>
    <row r="31" spans="1:10" ht="14.1" customHeight="1" x14ac:dyDescent="0.2">
      <c r="A31" s="133"/>
      <c r="B31" s="51"/>
      <c r="C31" s="128"/>
      <c r="D31" s="10"/>
      <c r="E31" s="134"/>
      <c r="F31" s="1"/>
      <c r="G31" s="115" t="s">
        <v>154</v>
      </c>
      <c r="H31" s="1"/>
      <c r="I31" s="65" t="s">
        <v>22</v>
      </c>
      <c r="J31" s="78">
        <f>295+150</f>
        <v>445</v>
      </c>
    </row>
    <row r="32" spans="1:10" ht="14.1" customHeight="1" x14ac:dyDescent="0.2">
      <c r="A32" s="133"/>
      <c r="B32" s="51"/>
      <c r="C32" s="128"/>
      <c r="D32" s="10"/>
      <c r="E32" s="134"/>
      <c r="F32" s="1"/>
      <c r="G32" s="115" t="s">
        <v>153</v>
      </c>
      <c r="H32" s="1"/>
      <c r="I32" s="66" t="s">
        <v>104</v>
      </c>
      <c r="J32" s="78">
        <v>90</v>
      </c>
    </row>
    <row r="33" spans="1:10" ht="14.1" customHeight="1" x14ac:dyDescent="0.2">
      <c r="A33" s="133"/>
      <c r="B33" s="51"/>
      <c r="C33" s="128"/>
      <c r="D33" s="10"/>
      <c r="E33" s="134"/>
      <c r="F33" s="1"/>
      <c r="G33" s="115" t="s">
        <v>154</v>
      </c>
      <c r="H33" s="1"/>
      <c r="I33" s="65" t="s">
        <v>23</v>
      </c>
      <c r="J33" s="78">
        <v>70</v>
      </c>
    </row>
    <row r="34" spans="1:10" ht="14.1" customHeight="1" x14ac:dyDescent="0.2">
      <c r="A34" s="133"/>
      <c r="B34" s="51"/>
      <c r="C34" s="128"/>
      <c r="D34" s="10"/>
      <c r="E34" s="134"/>
      <c r="F34" s="1"/>
      <c r="G34" s="115" t="s">
        <v>154</v>
      </c>
      <c r="H34" s="1"/>
      <c r="I34" s="65" t="s">
        <v>24</v>
      </c>
      <c r="J34" s="78">
        <v>65</v>
      </c>
    </row>
    <row r="35" spans="1:10" ht="14.1" customHeight="1" x14ac:dyDescent="0.2">
      <c r="A35" s="133"/>
      <c r="B35" s="51"/>
      <c r="C35" s="128"/>
      <c r="D35" s="10"/>
      <c r="E35" s="134"/>
      <c r="F35" s="1"/>
      <c r="G35" s="115" t="s">
        <v>153</v>
      </c>
      <c r="H35" s="1"/>
      <c r="I35" s="65" t="s">
        <v>25</v>
      </c>
      <c r="J35" s="104">
        <v>100</v>
      </c>
    </row>
    <row r="36" spans="1:10" ht="14.1" customHeight="1" x14ac:dyDescent="0.2">
      <c r="A36" s="133"/>
      <c r="B36" s="51"/>
      <c r="C36" s="128"/>
      <c r="D36" s="10"/>
      <c r="E36" s="134"/>
      <c r="F36" s="1"/>
      <c r="G36" s="115" t="s">
        <v>153</v>
      </c>
      <c r="H36" s="1"/>
      <c r="I36" s="65" t="s">
        <v>26</v>
      </c>
      <c r="J36" s="104">
        <v>30</v>
      </c>
    </row>
    <row r="37" spans="1:10" ht="14.1" customHeight="1" x14ac:dyDescent="0.2">
      <c r="A37" s="133"/>
      <c r="B37" s="51"/>
      <c r="C37" s="128"/>
      <c r="D37" s="10"/>
      <c r="E37" s="134"/>
      <c r="F37" s="1"/>
      <c r="G37" s="115" t="s">
        <v>153</v>
      </c>
      <c r="H37" s="1"/>
      <c r="I37" s="65" t="s">
        <v>27</v>
      </c>
      <c r="J37" s="104">
        <v>200</v>
      </c>
    </row>
    <row r="38" spans="1:10" ht="14.1" customHeight="1" x14ac:dyDescent="0.2">
      <c r="A38" s="133"/>
      <c r="B38" s="51"/>
      <c r="C38" s="128"/>
      <c r="D38" s="10"/>
      <c r="E38" s="134"/>
      <c r="F38" s="1"/>
      <c r="G38" s="115" t="s">
        <v>153</v>
      </c>
      <c r="H38" s="1"/>
      <c r="I38" s="71" t="s">
        <v>103</v>
      </c>
      <c r="J38" s="91">
        <v>37</v>
      </c>
    </row>
    <row r="39" spans="1:10" ht="14.1" customHeight="1" x14ac:dyDescent="0.2">
      <c r="A39" s="133"/>
      <c r="B39" s="51"/>
      <c r="C39" s="128"/>
      <c r="D39" s="10"/>
      <c r="E39" s="134"/>
      <c r="F39" s="1"/>
      <c r="G39" s="117" t="s">
        <v>154</v>
      </c>
      <c r="H39" s="1"/>
      <c r="I39" s="66" t="s">
        <v>5</v>
      </c>
      <c r="J39" s="78">
        <v>30</v>
      </c>
    </row>
    <row r="40" spans="1:10" ht="14.1" customHeight="1" x14ac:dyDescent="0.2">
      <c r="A40" s="133"/>
      <c r="B40" s="51"/>
      <c r="C40" s="128"/>
      <c r="D40" s="10"/>
      <c r="E40" s="134"/>
      <c r="F40" s="60"/>
      <c r="G40" s="114"/>
      <c r="H40" s="116"/>
      <c r="I40" s="66" t="s">
        <v>132</v>
      </c>
      <c r="J40" s="78">
        <v>12</v>
      </c>
    </row>
    <row r="41" spans="1:10" ht="15" customHeight="1" x14ac:dyDescent="0.2">
      <c r="A41" s="133"/>
      <c r="B41" s="51"/>
      <c r="C41" s="129"/>
      <c r="D41" s="10"/>
      <c r="E41" s="134"/>
      <c r="F41" s="60"/>
      <c r="G41" s="114"/>
      <c r="H41" s="116"/>
      <c r="I41" s="65" t="s">
        <v>28</v>
      </c>
      <c r="J41" s="78">
        <v>10</v>
      </c>
    </row>
    <row r="42" spans="1:10" ht="17.25" customHeight="1" x14ac:dyDescent="0.2">
      <c r="A42" s="47"/>
      <c r="B42" s="47"/>
      <c r="C42" s="59"/>
      <c r="D42" s="59"/>
      <c r="E42" s="30"/>
      <c r="F42" s="30"/>
      <c r="G42" s="30"/>
      <c r="H42" s="30"/>
      <c r="I42" s="27"/>
      <c r="J42" s="80"/>
    </row>
    <row r="43" spans="1:10" ht="24" customHeight="1" x14ac:dyDescent="0.2">
      <c r="A43" s="135"/>
      <c r="B43" s="135"/>
      <c r="C43" s="136"/>
      <c r="D43" s="136"/>
      <c r="E43" s="136"/>
      <c r="F43" s="136"/>
      <c r="G43" s="136"/>
      <c r="H43" s="136"/>
      <c r="I43" s="136"/>
      <c r="J43" s="136"/>
    </row>
    <row r="44" spans="1:10" ht="6.75" customHeight="1" x14ac:dyDescent="0.2">
      <c r="A44" s="39"/>
      <c r="B44" s="39"/>
      <c r="C44" s="57"/>
      <c r="D44" s="57"/>
      <c r="E44" s="57"/>
      <c r="F44" s="57"/>
      <c r="G44" s="57"/>
      <c r="H44" s="57"/>
      <c r="I44" s="57"/>
      <c r="J44" s="81"/>
    </row>
    <row r="45" spans="1:10" ht="15" customHeight="1" x14ac:dyDescent="0.2">
      <c r="A45" s="36"/>
      <c r="B45" s="36"/>
      <c r="C45" s="37"/>
      <c r="D45" s="37"/>
      <c r="E45" s="38"/>
      <c r="F45" s="38"/>
      <c r="G45" s="38"/>
      <c r="H45" s="38"/>
      <c r="I45" s="36"/>
      <c r="J45" s="76"/>
    </row>
    <row r="46" spans="1:10" ht="10.5" customHeight="1" x14ac:dyDescent="0.2">
      <c r="A46" s="36"/>
      <c r="B46" s="36"/>
      <c r="C46" s="63"/>
      <c r="D46" s="37"/>
      <c r="E46" s="64"/>
      <c r="F46" s="38"/>
      <c r="G46" s="38"/>
      <c r="H46" s="38"/>
      <c r="I46" s="62"/>
      <c r="J46" s="82"/>
    </row>
    <row r="47" spans="1:10" ht="14.1" customHeight="1" x14ac:dyDescent="0.2">
      <c r="A47" s="133"/>
      <c r="B47" s="51"/>
      <c r="C47" s="127">
        <f>SUM(J47:J53)</f>
        <v>1713</v>
      </c>
      <c r="D47" s="31"/>
      <c r="E47" s="124">
        <f>C47/J180</f>
        <v>0.10181277860326894</v>
      </c>
      <c r="F47" s="60"/>
      <c r="G47" s="113" t="s">
        <v>153</v>
      </c>
      <c r="H47" s="60"/>
      <c r="I47" s="67" t="s">
        <v>29</v>
      </c>
      <c r="J47" s="78">
        <v>400</v>
      </c>
    </row>
    <row r="48" spans="1:10" ht="14.1" customHeight="1" x14ac:dyDescent="0.2">
      <c r="A48" s="133"/>
      <c r="B48" s="51"/>
      <c r="C48" s="128"/>
      <c r="D48" s="31"/>
      <c r="E48" s="125"/>
      <c r="F48" s="60"/>
      <c r="G48" s="113" t="s">
        <v>154</v>
      </c>
      <c r="H48" s="60"/>
      <c r="I48" s="67" t="s">
        <v>30</v>
      </c>
      <c r="J48" s="78">
        <v>280</v>
      </c>
    </row>
    <row r="49" spans="1:10" ht="14.1" customHeight="1" x14ac:dyDescent="0.2">
      <c r="A49" s="133"/>
      <c r="B49" s="51"/>
      <c r="C49" s="128"/>
      <c r="D49" s="31"/>
      <c r="E49" s="125"/>
      <c r="F49" s="60"/>
      <c r="G49" s="113" t="s">
        <v>155</v>
      </c>
      <c r="H49" s="60"/>
      <c r="I49" s="67" t="s">
        <v>31</v>
      </c>
      <c r="J49" s="78">
        <v>700</v>
      </c>
    </row>
    <row r="50" spans="1:10" ht="14.1" customHeight="1" x14ac:dyDescent="0.2">
      <c r="A50" s="133"/>
      <c r="B50" s="51"/>
      <c r="C50" s="128"/>
      <c r="D50" s="31"/>
      <c r="E50" s="125"/>
      <c r="F50" s="60"/>
      <c r="G50" s="113" t="s">
        <v>153</v>
      </c>
      <c r="H50" s="60"/>
      <c r="I50" s="67" t="s">
        <v>32</v>
      </c>
      <c r="J50" s="78">
        <v>85</v>
      </c>
    </row>
    <row r="51" spans="1:10" ht="14.1" customHeight="1" x14ac:dyDescent="0.2">
      <c r="A51" s="133"/>
      <c r="B51" s="51"/>
      <c r="C51" s="128"/>
      <c r="D51" s="31"/>
      <c r="E51" s="125"/>
      <c r="F51" s="60"/>
      <c r="G51" s="113" t="s">
        <v>154</v>
      </c>
      <c r="H51" s="60"/>
      <c r="I51" s="67" t="s">
        <v>33</v>
      </c>
      <c r="J51" s="78">
        <v>99</v>
      </c>
    </row>
    <row r="52" spans="1:10" ht="14.1" customHeight="1" x14ac:dyDescent="0.2">
      <c r="A52" s="133"/>
      <c r="B52" s="51"/>
      <c r="C52" s="128"/>
      <c r="D52" s="31"/>
      <c r="E52" s="125"/>
      <c r="F52" s="60"/>
      <c r="G52" s="113" t="s">
        <v>155</v>
      </c>
      <c r="H52" s="60"/>
      <c r="I52" s="14" t="s">
        <v>0</v>
      </c>
      <c r="J52" s="78">
        <v>69</v>
      </c>
    </row>
    <row r="53" spans="1:10" ht="15" customHeight="1" x14ac:dyDescent="0.2">
      <c r="A53" s="133"/>
      <c r="B53" s="51"/>
      <c r="C53" s="129"/>
      <c r="D53" s="31"/>
      <c r="E53" s="126"/>
      <c r="F53" s="60"/>
      <c r="G53" s="113" t="s">
        <v>153</v>
      </c>
      <c r="H53" s="60"/>
      <c r="I53" s="67" t="s">
        <v>34</v>
      </c>
      <c r="J53" s="78">
        <v>80</v>
      </c>
    </row>
    <row r="54" spans="1:10" ht="6" customHeight="1" x14ac:dyDescent="0.2">
      <c r="A54" s="28"/>
      <c r="B54" s="28"/>
      <c r="C54" s="13"/>
      <c r="D54" s="35"/>
      <c r="E54" s="3"/>
      <c r="F54" s="30"/>
      <c r="G54" s="30"/>
      <c r="H54" s="30"/>
      <c r="I54" s="5"/>
      <c r="J54" s="83"/>
    </row>
    <row r="55" spans="1:10" ht="14.1" customHeight="1" x14ac:dyDescent="0.2">
      <c r="A55" s="133"/>
      <c r="B55" s="51"/>
      <c r="C55" s="127">
        <f>SUM(J55:J67)</f>
        <v>1869</v>
      </c>
      <c r="D55" s="31"/>
      <c r="E55" s="124">
        <f>C55/J180</f>
        <v>0.11108469539375929</v>
      </c>
      <c r="F55" s="60"/>
      <c r="G55" s="113" t="s">
        <v>153</v>
      </c>
      <c r="H55" s="118"/>
      <c r="I55" s="14" t="s">
        <v>76</v>
      </c>
      <c r="J55" s="78">
        <v>140</v>
      </c>
    </row>
    <row r="56" spans="1:10" ht="14.1" customHeight="1" x14ac:dyDescent="0.2">
      <c r="A56" s="133"/>
      <c r="B56" s="51"/>
      <c r="C56" s="128"/>
      <c r="D56" s="31"/>
      <c r="E56" s="125"/>
      <c r="F56" s="60"/>
      <c r="G56" s="113" t="s">
        <v>154</v>
      </c>
      <c r="H56" s="118"/>
      <c r="I56" s="14" t="s">
        <v>77</v>
      </c>
      <c r="J56" s="78">
        <v>415</v>
      </c>
    </row>
    <row r="57" spans="1:10" ht="14.1" customHeight="1" x14ac:dyDescent="0.2">
      <c r="A57" s="133"/>
      <c r="B57" s="51"/>
      <c r="C57" s="128"/>
      <c r="D57" s="31"/>
      <c r="E57" s="125"/>
      <c r="F57" s="60"/>
      <c r="G57" s="113" t="s">
        <v>155</v>
      </c>
      <c r="H57" s="118"/>
      <c r="I57" s="14" t="s">
        <v>85</v>
      </c>
      <c r="J57" s="78">
        <v>775</v>
      </c>
    </row>
    <row r="58" spans="1:10" ht="14.1" customHeight="1" x14ac:dyDescent="0.2">
      <c r="A58" s="133"/>
      <c r="B58" s="51"/>
      <c r="C58" s="128"/>
      <c r="D58" s="31"/>
      <c r="E58" s="125"/>
      <c r="F58" s="60"/>
      <c r="G58" s="113" t="s">
        <v>153</v>
      </c>
      <c r="H58" s="118"/>
      <c r="I58" s="14" t="s">
        <v>78</v>
      </c>
      <c r="J58" s="78">
        <v>12</v>
      </c>
    </row>
    <row r="59" spans="1:10" ht="14.1" customHeight="1" x14ac:dyDescent="0.2">
      <c r="A59" s="133"/>
      <c r="B59" s="51"/>
      <c r="C59" s="128"/>
      <c r="D59" s="31"/>
      <c r="E59" s="125"/>
      <c r="F59" s="60"/>
      <c r="G59" s="113" t="s">
        <v>153</v>
      </c>
      <c r="H59" s="118"/>
      <c r="I59" s="14" t="s">
        <v>79</v>
      </c>
      <c r="J59" s="78">
        <v>6</v>
      </c>
    </row>
    <row r="60" spans="1:10" ht="14.1" customHeight="1" x14ac:dyDescent="0.2">
      <c r="A60" s="133"/>
      <c r="B60" s="51"/>
      <c r="C60" s="128"/>
      <c r="D60" s="31"/>
      <c r="E60" s="125"/>
      <c r="F60" s="60"/>
      <c r="G60" s="113" t="s">
        <v>153</v>
      </c>
      <c r="H60" s="118"/>
      <c r="I60" s="14" t="s">
        <v>80</v>
      </c>
      <c r="J60" s="78">
        <v>6</v>
      </c>
    </row>
    <row r="61" spans="1:10" ht="14.1" customHeight="1" x14ac:dyDescent="0.2">
      <c r="A61" s="133"/>
      <c r="B61" s="51"/>
      <c r="C61" s="128"/>
      <c r="D61" s="31"/>
      <c r="E61" s="125"/>
      <c r="F61" s="60"/>
      <c r="G61" s="113" t="s">
        <v>154</v>
      </c>
      <c r="H61" s="118"/>
      <c r="I61" s="14" t="s">
        <v>119</v>
      </c>
      <c r="J61" s="78">
        <v>7</v>
      </c>
    </row>
    <row r="62" spans="1:10" ht="14.1" customHeight="1" x14ac:dyDescent="0.2">
      <c r="A62" s="133"/>
      <c r="B62" s="51"/>
      <c r="C62" s="128"/>
      <c r="D62" s="31"/>
      <c r="E62" s="125"/>
      <c r="F62" s="60"/>
      <c r="G62" s="113" t="s">
        <v>154</v>
      </c>
      <c r="H62" s="118"/>
      <c r="I62" s="14" t="s">
        <v>81</v>
      </c>
      <c r="J62" s="78">
        <v>30</v>
      </c>
    </row>
    <row r="63" spans="1:10" ht="14.1" customHeight="1" x14ac:dyDescent="0.2">
      <c r="A63" s="133"/>
      <c r="B63" s="51"/>
      <c r="C63" s="128"/>
      <c r="D63" s="31"/>
      <c r="E63" s="125"/>
      <c r="F63" s="60"/>
      <c r="G63" s="113" t="s">
        <v>154</v>
      </c>
      <c r="H63" s="118"/>
      <c r="I63" s="14" t="s">
        <v>82</v>
      </c>
      <c r="J63" s="78">
        <v>20</v>
      </c>
    </row>
    <row r="64" spans="1:10" ht="14.1" customHeight="1" x14ac:dyDescent="0.2">
      <c r="A64" s="133"/>
      <c r="B64" s="51"/>
      <c r="C64" s="128"/>
      <c r="D64" s="31"/>
      <c r="E64" s="125"/>
      <c r="F64" s="60"/>
      <c r="G64" s="113" t="s">
        <v>154</v>
      </c>
      <c r="H64" s="118"/>
      <c r="I64" s="14" t="s">
        <v>83</v>
      </c>
      <c r="J64" s="78">
        <v>20</v>
      </c>
    </row>
    <row r="65" spans="1:10" ht="14.1" customHeight="1" x14ac:dyDescent="0.2">
      <c r="A65" s="133"/>
      <c r="B65" s="51"/>
      <c r="C65" s="128"/>
      <c r="D65" s="31"/>
      <c r="E65" s="125"/>
      <c r="F65" s="60"/>
      <c r="G65" s="113" t="s">
        <v>155</v>
      </c>
      <c r="H65" s="118"/>
      <c r="I65" s="67" t="s">
        <v>84</v>
      </c>
      <c r="J65" s="78">
        <v>120</v>
      </c>
    </row>
    <row r="66" spans="1:10" ht="14.1" customHeight="1" x14ac:dyDescent="0.2">
      <c r="A66" s="133"/>
      <c r="B66" s="51"/>
      <c r="C66" s="128"/>
      <c r="D66" s="31"/>
      <c r="E66" s="125"/>
      <c r="F66" s="60"/>
      <c r="G66" s="113" t="s">
        <v>155</v>
      </c>
      <c r="H66" s="118"/>
      <c r="I66" s="67" t="s">
        <v>120</v>
      </c>
      <c r="J66" s="78">
        <v>50</v>
      </c>
    </row>
    <row r="67" spans="1:10" ht="14.1" customHeight="1" x14ac:dyDescent="0.2">
      <c r="A67" s="133"/>
      <c r="B67" s="51"/>
      <c r="C67" s="128"/>
      <c r="D67" s="31"/>
      <c r="E67" s="125"/>
      <c r="F67" s="60"/>
      <c r="G67" s="114"/>
      <c r="H67" s="30"/>
      <c r="I67" s="67" t="s">
        <v>86</v>
      </c>
      <c r="J67" s="78">
        <f>300-32</f>
        <v>268</v>
      </c>
    </row>
    <row r="68" spans="1:10" ht="6.75" customHeight="1" x14ac:dyDescent="0.2">
      <c r="A68" s="28"/>
      <c r="B68" s="28"/>
      <c r="C68" s="13"/>
      <c r="D68" s="35"/>
      <c r="E68" s="3"/>
      <c r="F68" s="30"/>
      <c r="G68" s="30"/>
      <c r="H68" s="30"/>
      <c r="I68" s="25"/>
      <c r="J68" s="83"/>
    </row>
    <row r="69" spans="1:10" ht="14.1" customHeight="1" x14ac:dyDescent="0.2">
      <c r="A69" s="133"/>
      <c r="B69" s="51"/>
      <c r="C69" s="137">
        <f>SUM(J69:J83)</f>
        <v>374</v>
      </c>
      <c r="D69" s="10"/>
      <c r="E69" s="134">
        <f>C69/J180</f>
        <v>2.2228826151560178E-2</v>
      </c>
      <c r="F69" s="1"/>
      <c r="G69" s="113" t="s">
        <v>153</v>
      </c>
      <c r="H69" s="1"/>
      <c r="I69" s="65" t="s">
        <v>88</v>
      </c>
      <c r="J69" s="78">
        <v>11</v>
      </c>
    </row>
    <row r="70" spans="1:10" ht="14.1" customHeight="1" x14ac:dyDescent="0.2">
      <c r="A70" s="133"/>
      <c r="B70" s="51"/>
      <c r="C70" s="137"/>
      <c r="D70" s="10"/>
      <c r="E70" s="134"/>
      <c r="F70" s="1"/>
      <c r="G70" s="113" t="s">
        <v>154</v>
      </c>
      <c r="H70" s="1"/>
      <c r="I70" s="65" t="s">
        <v>89</v>
      </c>
      <c r="J70" s="78">
        <v>20</v>
      </c>
    </row>
    <row r="71" spans="1:10" ht="14.1" customHeight="1" x14ac:dyDescent="0.2">
      <c r="A71" s="133"/>
      <c r="B71" s="51"/>
      <c r="C71" s="137"/>
      <c r="D71" s="10"/>
      <c r="E71" s="134"/>
      <c r="F71" s="1"/>
      <c r="G71" s="113" t="s">
        <v>155</v>
      </c>
      <c r="H71" s="1"/>
      <c r="I71" s="65" t="s">
        <v>90</v>
      </c>
      <c r="J71" s="78">
        <v>43</v>
      </c>
    </row>
    <row r="72" spans="1:10" ht="14.1" customHeight="1" x14ac:dyDescent="0.2">
      <c r="A72" s="133"/>
      <c r="B72" s="51"/>
      <c r="C72" s="137"/>
      <c r="D72" s="10"/>
      <c r="E72" s="134"/>
      <c r="F72" s="1"/>
      <c r="G72" s="113" t="s">
        <v>153</v>
      </c>
      <c r="H72" s="1"/>
      <c r="I72" s="65" t="s">
        <v>91</v>
      </c>
      <c r="J72" s="78">
        <v>3</v>
      </c>
    </row>
    <row r="73" spans="1:10" ht="14.1" customHeight="1" x14ac:dyDescent="0.2">
      <c r="A73" s="133"/>
      <c r="B73" s="51"/>
      <c r="C73" s="137"/>
      <c r="D73" s="10"/>
      <c r="E73" s="134"/>
      <c r="F73" s="1"/>
      <c r="G73" s="113" t="s">
        <v>153</v>
      </c>
      <c r="H73" s="1"/>
      <c r="I73" s="65" t="s">
        <v>92</v>
      </c>
      <c r="J73" s="78">
        <v>14</v>
      </c>
    </row>
    <row r="74" spans="1:10" ht="14.1" customHeight="1" x14ac:dyDescent="0.2">
      <c r="A74" s="133"/>
      <c r="B74" s="51"/>
      <c r="C74" s="137"/>
      <c r="D74" s="10"/>
      <c r="E74" s="134"/>
      <c r="F74" s="1"/>
      <c r="G74" s="113" t="s">
        <v>154</v>
      </c>
      <c r="H74" s="1"/>
      <c r="I74" s="66" t="s">
        <v>93</v>
      </c>
      <c r="J74" s="78">
        <v>15</v>
      </c>
    </row>
    <row r="75" spans="1:10" ht="14.1" customHeight="1" x14ac:dyDescent="0.2">
      <c r="A75" s="133"/>
      <c r="B75" s="51"/>
      <c r="C75" s="137"/>
      <c r="D75" s="10"/>
      <c r="E75" s="134"/>
      <c r="F75" s="1"/>
      <c r="G75" s="113" t="s">
        <v>153</v>
      </c>
      <c r="H75" s="1"/>
      <c r="I75" s="65" t="s">
        <v>94</v>
      </c>
      <c r="J75" s="78">
        <v>42</v>
      </c>
    </row>
    <row r="76" spans="1:10" ht="14.1" customHeight="1" x14ac:dyDescent="0.2">
      <c r="A76" s="133"/>
      <c r="B76" s="51"/>
      <c r="C76" s="137"/>
      <c r="D76" s="10"/>
      <c r="E76" s="134"/>
      <c r="F76" s="1"/>
      <c r="G76" s="113" t="s">
        <v>154</v>
      </c>
      <c r="H76" s="1"/>
      <c r="I76" s="65" t="s">
        <v>87</v>
      </c>
      <c r="J76" s="78">
        <v>10</v>
      </c>
    </row>
    <row r="77" spans="1:10" ht="14.1" customHeight="1" x14ac:dyDescent="0.2">
      <c r="A77" s="133"/>
      <c r="B77" s="51"/>
      <c r="C77" s="137"/>
      <c r="D77" s="10"/>
      <c r="E77" s="134"/>
      <c r="F77" s="1"/>
      <c r="G77" s="113" t="s">
        <v>153</v>
      </c>
      <c r="H77" s="1"/>
      <c r="I77" s="65" t="s">
        <v>95</v>
      </c>
      <c r="J77" s="78">
        <f>6+3</f>
        <v>9</v>
      </c>
    </row>
    <row r="78" spans="1:10" ht="14.1" customHeight="1" x14ac:dyDescent="0.2">
      <c r="A78" s="133"/>
      <c r="B78" s="51"/>
      <c r="C78" s="137"/>
      <c r="D78" s="10"/>
      <c r="E78" s="134"/>
      <c r="F78" s="1"/>
      <c r="G78" s="113" t="s">
        <v>153</v>
      </c>
      <c r="H78" s="1"/>
      <c r="I78" s="65" t="s">
        <v>96</v>
      </c>
      <c r="J78" s="78">
        <f>57-3</f>
        <v>54</v>
      </c>
    </row>
    <row r="79" spans="1:10" ht="14.1" customHeight="1" x14ac:dyDescent="0.2">
      <c r="A79" s="133"/>
      <c r="B79" s="51"/>
      <c r="C79" s="137"/>
      <c r="D79" s="10"/>
      <c r="E79" s="134"/>
      <c r="F79" s="1"/>
      <c r="G79" s="113" t="s">
        <v>154</v>
      </c>
      <c r="H79" s="1"/>
      <c r="I79" s="65" t="s">
        <v>97</v>
      </c>
      <c r="J79" s="78">
        <v>46</v>
      </c>
    </row>
    <row r="80" spans="1:10" ht="14.1" customHeight="1" x14ac:dyDescent="0.2">
      <c r="A80" s="133"/>
      <c r="B80" s="51"/>
      <c r="C80" s="137"/>
      <c r="D80" s="10"/>
      <c r="E80" s="134"/>
      <c r="F80" s="1"/>
      <c r="G80" s="113" t="s">
        <v>155</v>
      </c>
      <c r="H80" s="1"/>
      <c r="I80" s="65" t="s">
        <v>98</v>
      </c>
      <c r="J80" s="78">
        <v>60</v>
      </c>
    </row>
    <row r="81" spans="1:10" ht="14.1" customHeight="1" x14ac:dyDescent="0.2">
      <c r="A81" s="133"/>
      <c r="B81" s="51"/>
      <c r="C81" s="137"/>
      <c r="D81" s="10"/>
      <c r="E81" s="134"/>
      <c r="F81" s="1"/>
      <c r="G81" s="113" t="s">
        <v>153</v>
      </c>
      <c r="H81" s="1"/>
      <c r="I81" s="65" t="s">
        <v>99</v>
      </c>
      <c r="J81" s="78">
        <v>10</v>
      </c>
    </row>
    <row r="82" spans="1:10" ht="14.1" customHeight="1" x14ac:dyDescent="0.2">
      <c r="A82" s="133"/>
      <c r="B82" s="51"/>
      <c r="C82" s="137"/>
      <c r="D82" s="10"/>
      <c r="E82" s="134"/>
      <c r="F82" s="1"/>
      <c r="G82" s="113" t="s">
        <v>154</v>
      </c>
      <c r="H82" s="1"/>
      <c r="I82" s="65" t="s">
        <v>100</v>
      </c>
      <c r="J82" s="78">
        <f>20+12</f>
        <v>32</v>
      </c>
    </row>
    <row r="83" spans="1:10" ht="14.1" customHeight="1" x14ac:dyDescent="0.2">
      <c r="A83" s="133"/>
      <c r="B83" s="51"/>
      <c r="C83" s="137"/>
      <c r="D83" s="10"/>
      <c r="E83" s="134"/>
      <c r="F83" s="1"/>
      <c r="G83" s="113" t="s">
        <v>153</v>
      </c>
      <c r="H83" s="1"/>
      <c r="I83" s="72" t="s">
        <v>140</v>
      </c>
      <c r="J83" s="84">
        <v>5</v>
      </c>
    </row>
    <row r="84" spans="1:10" ht="12.75" customHeight="1" x14ac:dyDescent="0.2">
      <c r="A84" s="135"/>
      <c r="B84" s="135"/>
      <c r="C84" s="136"/>
      <c r="D84" s="136"/>
      <c r="E84" s="136"/>
      <c r="F84" s="136"/>
      <c r="G84" s="136"/>
      <c r="H84" s="136"/>
      <c r="I84" s="136"/>
      <c r="J84" s="136"/>
    </row>
    <row r="85" spans="1:10" ht="41.25" customHeight="1" x14ac:dyDescent="0.2">
      <c r="A85" s="39"/>
      <c r="B85" s="39"/>
      <c r="C85" s="57"/>
      <c r="D85" s="57"/>
      <c r="E85" s="57"/>
      <c r="F85" s="57"/>
      <c r="G85" s="57"/>
      <c r="H85" s="57"/>
      <c r="I85" s="57"/>
      <c r="J85" s="81"/>
    </row>
    <row r="86" spans="1:10" ht="15" customHeight="1" x14ac:dyDescent="0.2">
      <c r="A86" s="36"/>
      <c r="B86" s="36"/>
      <c r="C86" s="37"/>
      <c r="D86" s="37"/>
      <c r="E86" s="38"/>
      <c r="F86" s="38"/>
      <c r="G86" s="38"/>
      <c r="H86" s="38"/>
      <c r="I86" s="36"/>
      <c r="J86" s="76"/>
    </row>
    <row r="87" spans="1:10" ht="22.5" customHeight="1" x14ac:dyDescent="0.2">
      <c r="A87" s="36"/>
      <c r="B87" s="36"/>
      <c r="C87" s="63"/>
      <c r="D87" s="37"/>
      <c r="E87" s="64"/>
      <c r="F87" s="38"/>
      <c r="G87" s="38"/>
      <c r="H87" s="38"/>
      <c r="I87" s="62"/>
      <c r="J87" s="82"/>
    </row>
    <row r="88" spans="1:10" ht="14.1" customHeight="1" x14ac:dyDescent="0.2">
      <c r="A88" s="133"/>
      <c r="B88" s="51"/>
      <c r="C88" s="137">
        <f>SUM(J88:J105)</f>
        <v>763</v>
      </c>
      <c r="D88" s="10"/>
      <c r="E88" s="134">
        <f>C88/J180</f>
        <v>4.5349182763744431E-2</v>
      </c>
      <c r="F88" s="1"/>
      <c r="G88" s="113" t="s">
        <v>153</v>
      </c>
      <c r="H88" s="1"/>
      <c r="I88" s="65" t="s">
        <v>36</v>
      </c>
      <c r="J88" s="85">
        <v>53</v>
      </c>
    </row>
    <row r="89" spans="1:10" ht="14.1" customHeight="1" x14ac:dyDescent="0.2">
      <c r="A89" s="133"/>
      <c r="B89" s="51"/>
      <c r="C89" s="137"/>
      <c r="D89" s="10"/>
      <c r="E89" s="134"/>
      <c r="F89" s="1"/>
      <c r="G89" s="113" t="s">
        <v>154</v>
      </c>
      <c r="H89" s="1"/>
      <c r="I89" s="65" t="s">
        <v>35</v>
      </c>
      <c r="J89" s="85">
        <v>53</v>
      </c>
    </row>
    <row r="90" spans="1:10" ht="14.1" customHeight="1" x14ac:dyDescent="0.2">
      <c r="A90" s="133"/>
      <c r="B90" s="51"/>
      <c r="C90" s="137"/>
      <c r="D90" s="10"/>
      <c r="E90" s="134"/>
      <c r="F90" s="1"/>
      <c r="G90" s="113" t="s">
        <v>153</v>
      </c>
      <c r="H90" s="1"/>
      <c r="I90" s="65" t="s">
        <v>37</v>
      </c>
      <c r="J90" s="85">
        <v>25</v>
      </c>
    </row>
    <row r="91" spans="1:10" ht="14.1" customHeight="1" x14ac:dyDescent="0.2">
      <c r="A91" s="133"/>
      <c r="B91" s="51"/>
      <c r="C91" s="137"/>
      <c r="D91" s="10"/>
      <c r="E91" s="134"/>
      <c r="F91" s="1"/>
      <c r="G91" s="113" t="s">
        <v>154</v>
      </c>
      <c r="H91" s="1"/>
      <c r="I91" s="65" t="s">
        <v>38</v>
      </c>
      <c r="J91" s="85">
        <v>25</v>
      </c>
    </row>
    <row r="92" spans="1:10" ht="14.1" customHeight="1" x14ac:dyDescent="0.2">
      <c r="A92" s="133"/>
      <c r="B92" s="51"/>
      <c r="C92" s="137"/>
      <c r="D92" s="10"/>
      <c r="E92" s="134"/>
      <c r="F92" s="1"/>
      <c r="G92" s="113" t="s">
        <v>153</v>
      </c>
      <c r="H92" s="1"/>
      <c r="I92" s="65" t="s">
        <v>39</v>
      </c>
      <c r="J92" s="105">
        <v>49</v>
      </c>
    </row>
    <row r="93" spans="1:10" ht="14.1" customHeight="1" x14ac:dyDescent="0.2">
      <c r="A93" s="133"/>
      <c r="B93" s="51"/>
      <c r="C93" s="137"/>
      <c r="D93" s="10"/>
      <c r="E93" s="134"/>
      <c r="F93" s="1"/>
      <c r="G93" s="113" t="s">
        <v>154</v>
      </c>
      <c r="H93" s="1"/>
      <c r="I93" s="65" t="s">
        <v>40</v>
      </c>
      <c r="J93" s="85">
        <v>17</v>
      </c>
    </row>
    <row r="94" spans="1:10" ht="14.1" customHeight="1" x14ac:dyDescent="0.2">
      <c r="A94" s="133"/>
      <c r="B94" s="51"/>
      <c r="C94" s="137"/>
      <c r="D94" s="10"/>
      <c r="E94" s="134"/>
      <c r="F94" s="1"/>
      <c r="G94" s="113" t="s">
        <v>153</v>
      </c>
      <c r="H94" s="1"/>
      <c r="I94" s="65" t="s">
        <v>41</v>
      </c>
      <c r="J94" s="85">
        <v>76</v>
      </c>
    </row>
    <row r="95" spans="1:10" ht="14.1" customHeight="1" x14ac:dyDescent="0.2">
      <c r="A95" s="133"/>
      <c r="B95" s="51"/>
      <c r="C95" s="137"/>
      <c r="D95" s="10"/>
      <c r="E95" s="134"/>
      <c r="F95" s="1"/>
      <c r="G95" s="113" t="s">
        <v>154</v>
      </c>
      <c r="H95" s="1"/>
      <c r="I95" s="65" t="s">
        <v>42</v>
      </c>
      <c r="J95" s="85">
        <v>64</v>
      </c>
    </row>
    <row r="96" spans="1:10" ht="14.1" customHeight="1" x14ac:dyDescent="0.2">
      <c r="A96" s="133"/>
      <c r="B96" s="51"/>
      <c r="C96" s="137"/>
      <c r="D96" s="10"/>
      <c r="E96" s="134"/>
      <c r="F96" s="1"/>
      <c r="G96" s="113" t="s">
        <v>153</v>
      </c>
      <c r="H96" s="1"/>
      <c r="I96" s="65" t="s">
        <v>43</v>
      </c>
      <c r="J96" s="85">
        <v>14</v>
      </c>
    </row>
    <row r="97" spans="1:12" ht="14.1" customHeight="1" x14ac:dyDescent="0.2">
      <c r="A97" s="133"/>
      <c r="B97" s="51"/>
      <c r="C97" s="137"/>
      <c r="D97" s="10"/>
      <c r="E97" s="134"/>
      <c r="F97" s="1"/>
      <c r="G97" s="113" t="s">
        <v>154</v>
      </c>
      <c r="H97" s="1"/>
      <c r="I97" s="65" t="s">
        <v>44</v>
      </c>
      <c r="J97" s="85">
        <v>26</v>
      </c>
    </row>
    <row r="98" spans="1:12" ht="14.1" customHeight="1" x14ac:dyDescent="0.2">
      <c r="A98" s="133"/>
      <c r="B98" s="51"/>
      <c r="C98" s="137"/>
      <c r="D98" s="10"/>
      <c r="E98" s="134"/>
      <c r="F98" s="1"/>
      <c r="G98" s="113" t="s">
        <v>155</v>
      </c>
      <c r="H98" s="1"/>
      <c r="I98" s="65" t="s">
        <v>45</v>
      </c>
      <c r="J98" s="85">
        <v>35</v>
      </c>
    </row>
    <row r="99" spans="1:12" ht="14.1" customHeight="1" x14ac:dyDescent="0.2">
      <c r="A99" s="133"/>
      <c r="B99" s="51"/>
      <c r="C99" s="137"/>
      <c r="D99" s="10"/>
      <c r="E99" s="134"/>
      <c r="F99" s="1"/>
      <c r="G99" s="113" t="s">
        <v>153</v>
      </c>
      <c r="H99" s="1"/>
      <c r="I99" s="65" t="s">
        <v>46</v>
      </c>
      <c r="J99" s="85">
        <v>14</v>
      </c>
    </row>
    <row r="100" spans="1:12" ht="14.1" customHeight="1" x14ac:dyDescent="0.2">
      <c r="A100" s="133"/>
      <c r="B100" s="51"/>
      <c r="C100" s="137"/>
      <c r="D100" s="10"/>
      <c r="E100" s="134"/>
      <c r="F100" s="1"/>
      <c r="G100" s="113" t="s">
        <v>153</v>
      </c>
      <c r="H100" s="1"/>
      <c r="I100" s="65" t="s">
        <v>47</v>
      </c>
      <c r="J100" s="85">
        <v>15</v>
      </c>
    </row>
    <row r="101" spans="1:12" ht="14.1" customHeight="1" x14ac:dyDescent="0.2">
      <c r="A101" s="133"/>
      <c r="B101" s="51"/>
      <c r="C101" s="137"/>
      <c r="D101" s="10"/>
      <c r="E101" s="134"/>
      <c r="F101" s="1"/>
      <c r="G101" s="113" t="s">
        <v>153</v>
      </c>
      <c r="H101" s="1"/>
      <c r="I101" s="66" t="s">
        <v>111</v>
      </c>
      <c r="J101" s="85">
        <v>15</v>
      </c>
    </row>
    <row r="102" spans="1:12" ht="14.1" customHeight="1" x14ac:dyDescent="0.2">
      <c r="A102" s="133"/>
      <c r="B102" s="51"/>
      <c r="C102" s="137"/>
      <c r="D102" s="10"/>
      <c r="E102" s="134"/>
      <c r="F102" s="1"/>
      <c r="G102" s="113" t="s">
        <v>153</v>
      </c>
      <c r="H102" s="1"/>
      <c r="I102" s="66" t="s">
        <v>148</v>
      </c>
      <c r="J102" s="85">
        <v>5</v>
      </c>
    </row>
    <row r="103" spans="1:12" ht="14.1" customHeight="1" x14ac:dyDescent="0.2">
      <c r="A103" s="133"/>
      <c r="B103" s="51"/>
      <c r="C103" s="137"/>
      <c r="D103" s="10"/>
      <c r="E103" s="134"/>
      <c r="F103" s="1"/>
      <c r="G103" s="113" t="s">
        <v>154</v>
      </c>
      <c r="H103" s="1"/>
      <c r="I103" s="66" t="s">
        <v>157</v>
      </c>
      <c r="J103" s="85">
        <v>6</v>
      </c>
    </row>
    <row r="104" spans="1:12" ht="14.1" customHeight="1" x14ac:dyDescent="0.2">
      <c r="A104" s="133"/>
      <c r="B104" s="51"/>
      <c r="C104" s="137"/>
      <c r="D104" s="10"/>
      <c r="E104" s="134"/>
      <c r="F104" s="1"/>
      <c r="G104" s="113" t="s">
        <v>154</v>
      </c>
      <c r="H104" s="1"/>
      <c r="I104" s="66" t="s">
        <v>118</v>
      </c>
      <c r="J104" s="85">
        <v>5</v>
      </c>
    </row>
    <row r="105" spans="1:12" ht="14.1" customHeight="1" x14ac:dyDescent="0.2">
      <c r="A105" s="133"/>
      <c r="B105" s="51"/>
      <c r="C105" s="137"/>
      <c r="D105" s="10"/>
      <c r="E105" s="134"/>
      <c r="F105" s="1"/>
      <c r="G105" s="113"/>
      <c r="H105" s="1"/>
      <c r="I105" s="66" t="s">
        <v>127</v>
      </c>
      <c r="J105" s="85">
        <f xml:space="preserve"> 198+24+44</f>
        <v>266</v>
      </c>
    </row>
    <row r="106" spans="1:12" ht="19.5" customHeight="1" x14ac:dyDescent="0.2">
      <c r="A106" s="47"/>
      <c r="B106" s="47"/>
      <c r="C106" s="15"/>
      <c r="D106" s="59"/>
      <c r="E106" s="16"/>
      <c r="F106" s="30"/>
      <c r="G106" s="30"/>
      <c r="H106" s="30"/>
      <c r="I106" s="33"/>
      <c r="J106" s="86"/>
    </row>
    <row r="107" spans="1:12" ht="13.5" customHeight="1" x14ac:dyDescent="0.2">
      <c r="A107" s="47"/>
      <c r="B107" s="47"/>
      <c r="C107" s="127">
        <f>SUM(J107:J113)</f>
        <v>945</v>
      </c>
      <c r="D107" s="59"/>
      <c r="E107" s="124">
        <f>C107/J180</f>
        <v>5.6166419019316495E-2</v>
      </c>
      <c r="F107" s="30"/>
      <c r="G107" s="114"/>
      <c r="H107" s="30"/>
      <c r="I107" s="65" t="s">
        <v>101</v>
      </c>
      <c r="J107" s="106">
        <v>5</v>
      </c>
    </row>
    <row r="108" spans="1:12" ht="14.1" customHeight="1" x14ac:dyDescent="0.2">
      <c r="A108" s="133"/>
      <c r="B108" s="47"/>
      <c r="C108" s="128"/>
      <c r="D108" s="53"/>
      <c r="E108" s="125"/>
      <c r="F108" s="30"/>
      <c r="G108" s="120" t="s">
        <v>153</v>
      </c>
      <c r="H108" s="30"/>
      <c r="I108" s="66" t="s">
        <v>1</v>
      </c>
      <c r="J108" s="84">
        <v>111</v>
      </c>
    </row>
    <row r="109" spans="1:12" ht="14.1" customHeight="1" x14ac:dyDescent="0.2">
      <c r="A109" s="133"/>
      <c r="B109" s="47"/>
      <c r="C109" s="128"/>
      <c r="D109" s="53"/>
      <c r="E109" s="125"/>
      <c r="F109" s="30"/>
      <c r="G109" s="120" t="s">
        <v>153</v>
      </c>
      <c r="H109" s="30"/>
      <c r="I109" s="65" t="s">
        <v>48</v>
      </c>
      <c r="J109" s="84">
        <v>20</v>
      </c>
    </row>
    <row r="110" spans="1:12" ht="14.1" customHeight="1" x14ac:dyDescent="0.2">
      <c r="A110" s="133"/>
      <c r="B110" s="47"/>
      <c r="C110" s="128"/>
      <c r="D110" s="53"/>
      <c r="E110" s="125"/>
      <c r="F110" s="30"/>
      <c r="G110" s="120" t="s">
        <v>153</v>
      </c>
      <c r="H110" s="30"/>
      <c r="I110" s="65" t="s">
        <v>49</v>
      </c>
      <c r="J110" s="84">
        <v>10</v>
      </c>
    </row>
    <row r="111" spans="1:12" ht="14.1" customHeight="1" x14ac:dyDescent="0.2">
      <c r="A111" s="133"/>
      <c r="B111" s="47"/>
      <c r="C111" s="128"/>
      <c r="D111" s="53"/>
      <c r="E111" s="125"/>
      <c r="F111" s="30"/>
      <c r="G111" s="120" t="s">
        <v>154</v>
      </c>
      <c r="H111" s="30"/>
      <c r="I111" s="66" t="s">
        <v>102</v>
      </c>
      <c r="J111" s="84">
        <v>284</v>
      </c>
    </row>
    <row r="112" spans="1:12" ht="14.1" customHeight="1" x14ac:dyDescent="0.2">
      <c r="A112" s="133"/>
      <c r="B112" s="47"/>
      <c r="C112" s="128"/>
      <c r="D112" s="53"/>
      <c r="E112" s="125"/>
      <c r="F112" s="30"/>
      <c r="G112" s="120" t="s">
        <v>155</v>
      </c>
      <c r="H112" s="30"/>
      <c r="I112" s="65" t="s">
        <v>50</v>
      </c>
      <c r="J112" s="107">
        <v>345</v>
      </c>
      <c r="L112" s="74"/>
    </row>
    <row r="113" spans="1:12" ht="15" customHeight="1" x14ac:dyDescent="0.2">
      <c r="A113" s="133"/>
      <c r="B113" s="47"/>
      <c r="C113" s="129"/>
      <c r="D113" s="53"/>
      <c r="E113" s="126"/>
      <c r="F113" s="30"/>
      <c r="G113" s="120" t="s">
        <v>156</v>
      </c>
      <c r="H113" s="30"/>
      <c r="I113" s="67" t="s">
        <v>51</v>
      </c>
      <c r="J113" s="108">
        <v>170</v>
      </c>
      <c r="L113" s="74"/>
    </row>
    <row r="114" spans="1:12" ht="16.5" customHeight="1" x14ac:dyDescent="0.2">
      <c r="A114" s="28"/>
      <c r="B114" s="28"/>
      <c r="C114" s="13"/>
      <c r="D114" s="35"/>
      <c r="E114" s="3"/>
      <c r="F114" s="30"/>
      <c r="G114" s="30"/>
      <c r="H114" s="30"/>
      <c r="I114" s="24"/>
    </row>
    <row r="115" spans="1:12" ht="14.1" customHeight="1" x14ac:dyDescent="0.2">
      <c r="A115" s="133"/>
      <c r="B115" s="51"/>
      <c r="C115" s="138">
        <f>SUM(J115:J118)</f>
        <v>1025</v>
      </c>
      <c r="D115" s="10"/>
      <c r="E115" s="134">
        <f>C115/J180</f>
        <v>6.0921248142644872E-2</v>
      </c>
      <c r="F115" s="1"/>
      <c r="G115" s="113" t="s">
        <v>153</v>
      </c>
      <c r="H115" s="1"/>
      <c r="I115" s="66" t="s">
        <v>107</v>
      </c>
      <c r="J115" s="85">
        <v>60</v>
      </c>
    </row>
    <row r="116" spans="1:12" ht="14.1" customHeight="1" x14ac:dyDescent="0.2">
      <c r="A116" s="133"/>
      <c r="B116" s="51"/>
      <c r="C116" s="138"/>
      <c r="D116" s="10"/>
      <c r="E116" s="134"/>
      <c r="F116" s="1"/>
      <c r="G116" s="113" t="s">
        <v>154</v>
      </c>
      <c r="H116" s="1"/>
      <c r="I116" s="66" t="s">
        <v>108</v>
      </c>
      <c r="J116" s="85">
        <v>60</v>
      </c>
    </row>
    <row r="117" spans="1:12" ht="14.1" customHeight="1" x14ac:dyDescent="0.2">
      <c r="A117" s="133"/>
      <c r="B117" s="51"/>
      <c r="C117" s="138"/>
      <c r="D117" s="10"/>
      <c r="E117" s="134"/>
      <c r="F117" s="1"/>
      <c r="G117" s="113" t="s">
        <v>155</v>
      </c>
      <c r="H117" s="1"/>
      <c r="I117" s="66" t="s">
        <v>109</v>
      </c>
      <c r="J117" s="85">
        <v>900</v>
      </c>
    </row>
    <row r="118" spans="1:12" ht="14.25" customHeight="1" x14ac:dyDescent="0.2">
      <c r="A118" s="133"/>
      <c r="B118" s="51"/>
      <c r="C118" s="138"/>
      <c r="D118" s="10"/>
      <c r="E118" s="134"/>
      <c r="F118" s="60"/>
      <c r="G118" s="114"/>
      <c r="H118" s="116"/>
      <c r="I118" s="66" t="s">
        <v>110</v>
      </c>
      <c r="J118" s="85">
        <v>5</v>
      </c>
    </row>
    <row r="119" spans="1:12" ht="28.5" customHeight="1" x14ac:dyDescent="0.2">
      <c r="A119" s="47"/>
      <c r="B119" s="47"/>
      <c r="C119" s="53"/>
      <c r="D119" s="59"/>
      <c r="E119" s="30"/>
      <c r="F119" s="30"/>
      <c r="G119" s="30"/>
      <c r="H119" s="30"/>
      <c r="I119" s="97"/>
      <c r="J119" s="98"/>
    </row>
    <row r="120" spans="1:12" ht="55.5" customHeight="1" x14ac:dyDescent="0.2">
      <c r="A120" s="28"/>
      <c r="B120" s="28"/>
      <c r="C120" s="29"/>
      <c r="D120" s="29"/>
      <c r="E120" s="30"/>
      <c r="F120" s="30"/>
      <c r="G120" s="30"/>
      <c r="H120" s="30"/>
      <c r="I120" s="27"/>
      <c r="J120" s="87"/>
    </row>
    <row r="121" spans="1:12" ht="23.25" hidden="1" customHeight="1" x14ac:dyDescent="0.2">
      <c r="A121" s="135"/>
      <c r="B121" s="135"/>
      <c r="C121" s="136"/>
      <c r="D121" s="136"/>
      <c r="E121" s="136"/>
      <c r="F121" s="136"/>
      <c r="G121" s="136"/>
      <c r="H121" s="136"/>
      <c r="I121" s="136"/>
      <c r="J121" s="136"/>
    </row>
    <row r="122" spans="1:12" ht="2.25" hidden="1" customHeight="1" x14ac:dyDescent="0.2">
      <c r="A122" s="39"/>
      <c r="B122" s="39"/>
      <c r="C122" s="57"/>
      <c r="D122" s="57"/>
      <c r="E122" s="57"/>
      <c r="F122" s="57"/>
      <c r="G122" s="57"/>
      <c r="H122" s="57"/>
      <c r="I122" s="57"/>
      <c r="J122" s="81"/>
    </row>
    <row r="123" spans="1:12" ht="11.25" customHeight="1" x14ac:dyDescent="0.2">
      <c r="A123" s="36"/>
      <c r="B123" s="36"/>
      <c r="C123" s="37"/>
      <c r="D123" s="37"/>
      <c r="E123" s="38"/>
      <c r="F123" s="38"/>
      <c r="G123" s="38"/>
      <c r="H123" s="38"/>
      <c r="I123" s="36"/>
      <c r="J123" s="76"/>
    </row>
    <row r="124" spans="1:12" ht="12" customHeight="1" x14ac:dyDescent="0.2">
      <c r="A124" s="36"/>
      <c r="B124" s="36"/>
      <c r="C124" s="63"/>
      <c r="D124" s="37"/>
      <c r="E124" s="64"/>
      <c r="F124" s="38"/>
      <c r="G124" s="38"/>
      <c r="H124" s="38"/>
      <c r="I124" s="62"/>
      <c r="J124" s="82"/>
    </row>
    <row r="125" spans="1:12" ht="15" customHeight="1" x14ac:dyDescent="0.2">
      <c r="A125" s="133"/>
      <c r="B125" s="51"/>
      <c r="C125" s="121">
        <f>SUM(J125:J134)</f>
        <v>189</v>
      </c>
      <c r="D125" s="10"/>
      <c r="E125" s="124">
        <f>C125/J180</f>
        <v>1.1233283803863299E-2</v>
      </c>
      <c r="F125" s="60"/>
      <c r="G125" s="113" t="s">
        <v>153</v>
      </c>
      <c r="H125" s="30"/>
      <c r="I125" s="67" t="s">
        <v>52</v>
      </c>
      <c r="J125" s="78">
        <v>30</v>
      </c>
    </row>
    <row r="126" spans="1:12" ht="14.1" customHeight="1" x14ac:dyDescent="0.2">
      <c r="A126" s="133"/>
      <c r="B126" s="51"/>
      <c r="C126" s="122"/>
      <c r="D126" s="10"/>
      <c r="E126" s="125"/>
      <c r="F126" s="60"/>
      <c r="G126" s="113" t="s">
        <v>153</v>
      </c>
      <c r="H126" s="30"/>
      <c r="I126" s="67" t="s">
        <v>53</v>
      </c>
      <c r="J126" s="78">
        <v>14</v>
      </c>
    </row>
    <row r="127" spans="1:12" ht="14.1" customHeight="1" x14ac:dyDescent="0.2">
      <c r="A127" s="133"/>
      <c r="B127" s="51"/>
      <c r="C127" s="122"/>
      <c r="D127" s="10"/>
      <c r="E127" s="125"/>
      <c r="F127" s="60"/>
      <c r="G127" s="113" t="s">
        <v>154</v>
      </c>
      <c r="H127" s="30"/>
      <c r="I127" s="67" t="s">
        <v>54</v>
      </c>
      <c r="J127" s="78">
        <v>19</v>
      </c>
    </row>
    <row r="128" spans="1:12" ht="14.1" customHeight="1" x14ac:dyDescent="0.2">
      <c r="A128" s="133"/>
      <c r="B128" s="51"/>
      <c r="C128" s="122"/>
      <c r="D128" s="10"/>
      <c r="E128" s="125"/>
      <c r="F128" s="60"/>
      <c r="G128" s="113" t="s">
        <v>153</v>
      </c>
      <c r="H128" s="30"/>
      <c r="I128" s="67" t="s">
        <v>55</v>
      </c>
      <c r="J128" s="78">
        <v>12</v>
      </c>
    </row>
    <row r="129" spans="1:10" ht="14.1" customHeight="1" x14ac:dyDescent="0.2">
      <c r="A129" s="133"/>
      <c r="B129" s="51"/>
      <c r="C129" s="122"/>
      <c r="D129" s="10"/>
      <c r="E129" s="125"/>
      <c r="F129" s="60"/>
      <c r="G129" s="113" t="s">
        <v>153</v>
      </c>
      <c r="H129" s="30"/>
      <c r="I129" s="67" t="s">
        <v>56</v>
      </c>
      <c r="J129" s="78">
        <v>27</v>
      </c>
    </row>
    <row r="130" spans="1:10" ht="14.1" customHeight="1" x14ac:dyDescent="0.2">
      <c r="A130" s="133"/>
      <c r="B130" s="51"/>
      <c r="C130" s="122"/>
      <c r="D130" s="10"/>
      <c r="E130" s="125"/>
      <c r="F130" s="60"/>
      <c r="G130" s="113" t="s">
        <v>154</v>
      </c>
      <c r="H130" s="30"/>
      <c r="I130" s="67" t="s">
        <v>57</v>
      </c>
      <c r="J130" s="78">
        <v>22</v>
      </c>
    </row>
    <row r="131" spans="1:10" ht="14.1" customHeight="1" x14ac:dyDescent="0.2">
      <c r="A131" s="133"/>
      <c r="B131" s="51"/>
      <c r="C131" s="122"/>
      <c r="D131" s="10"/>
      <c r="E131" s="125"/>
      <c r="F131" s="60"/>
      <c r="G131" s="113" t="s">
        <v>153</v>
      </c>
      <c r="H131" s="30"/>
      <c r="I131" s="14" t="s">
        <v>115</v>
      </c>
      <c r="J131" s="78">
        <v>26</v>
      </c>
    </row>
    <row r="132" spans="1:10" ht="14.1" customHeight="1" x14ac:dyDescent="0.2">
      <c r="A132" s="133"/>
      <c r="B132" s="51"/>
      <c r="C132" s="122"/>
      <c r="D132" s="10"/>
      <c r="E132" s="125"/>
      <c r="F132" s="60"/>
      <c r="G132" s="113"/>
      <c r="H132" s="30"/>
      <c r="I132" s="14" t="s">
        <v>141</v>
      </c>
      <c r="J132" s="78">
        <v>8</v>
      </c>
    </row>
    <row r="133" spans="1:10" ht="14.1" customHeight="1" x14ac:dyDescent="0.2">
      <c r="A133" s="133"/>
      <c r="B133" s="51"/>
      <c r="C133" s="122"/>
      <c r="D133" s="10"/>
      <c r="E133" s="125"/>
      <c r="F133" s="60"/>
      <c r="G133" s="114"/>
      <c r="H133" s="30"/>
      <c r="I133" s="14" t="s">
        <v>123</v>
      </c>
      <c r="J133" s="78">
        <v>17</v>
      </c>
    </row>
    <row r="134" spans="1:10" ht="14.1" customHeight="1" x14ac:dyDescent="0.2">
      <c r="A134" s="133"/>
      <c r="B134" s="51"/>
      <c r="C134" s="122"/>
      <c r="D134" s="10"/>
      <c r="E134" s="125"/>
      <c r="F134" s="60"/>
      <c r="G134" s="114"/>
      <c r="H134" s="30"/>
      <c r="I134" s="67" t="s">
        <v>58</v>
      </c>
      <c r="J134" s="78">
        <f>7+3+1+3</f>
        <v>14</v>
      </c>
    </row>
    <row r="135" spans="1:10" ht="17.25" customHeight="1" x14ac:dyDescent="0.2">
      <c r="A135" s="28"/>
      <c r="B135" s="28"/>
      <c r="C135" s="20"/>
      <c r="D135" s="29"/>
      <c r="E135" s="21"/>
      <c r="F135" s="30"/>
      <c r="G135" s="30"/>
      <c r="H135" s="30"/>
      <c r="I135" s="19"/>
      <c r="J135" s="88"/>
    </row>
    <row r="136" spans="1:10" ht="14.1" customHeight="1" x14ac:dyDescent="0.2">
      <c r="A136" s="133"/>
      <c r="B136" s="51"/>
      <c r="C136" s="138">
        <f>SUM(J136:J143)</f>
        <v>368</v>
      </c>
      <c r="D136" s="31"/>
      <c r="E136" s="134">
        <f>C136/J180</f>
        <v>2.1872213967310549E-2</v>
      </c>
      <c r="F136" s="60"/>
      <c r="G136" s="113" t="s">
        <v>153</v>
      </c>
      <c r="H136" s="116"/>
      <c r="I136" s="65" t="s">
        <v>2</v>
      </c>
      <c r="J136" s="78">
        <f>33-1</f>
        <v>32</v>
      </c>
    </row>
    <row r="137" spans="1:10" ht="14.1" customHeight="1" x14ac:dyDescent="0.2">
      <c r="A137" s="133"/>
      <c r="B137" s="51"/>
      <c r="C137" s="138"/>
      <c r="D137" s="31"/>
      <c r="E137" s="134"/>
      <c r="F137" s="60"/>
      <c r="G137" s="113" t="s">
        <v>153</v>
      </c>
      <c r="H137" s="116"/>
      <c r="I137" s="65" t="s">
        <v>3</v>
      </c>
      <c r="J137" s="78">
        <v>23</v>
      </c>
    </row>
    <row r="138" spans="1:10" ht="14.1" customHeight="1" x14ac:dyDescent="0.2">
      <c r="A138" s="133"/>
      <c r="B138" s="51"/>
      <c r="C138" s="138"/>
      <c r="D138" s="31"/>
      <c r="E138" s="134"/>
      <c r="F138" s="60"/>
      <c r="G138" s="113" t="s">
        <v>153</v>
      </c>
      <c r="H138" s="116"/>
      <c r="I138" s="65" t="s">
        <v>4</v>
      </c>
      <c r="J138" s="78">
        <v>39</v>
      </c>
    </row>
    <row r="139" spans="1:10" ht="14.1" customHeight="1" x14ac:dyDescent="0.2">
      <c r="A139" s="133"/>
      <c r="B139" s="51"/>
      <c r="C139" s="138"/>
      <c r="D139" s="31"/>
      <c r="E139" s="134"/>
      <c r="F139" s="60"/>
      <c r="G139" s="113" t="s">
        <v>154</v>
      </c>
      <c r="H139" s="116"/>
      <c r="I139" s="71" t="s">
        <v>136</v>
      </c>
      <c r="J139" s="79">
        <v>131</v>
      </c>
    </row>
    <row r="140" spans="1:10" ht="14.1" customHeight="1" x14ac:dyDescent="0.2">
      <c r="A140" s="133"/>
      <c r="B140" s="51"/>
      <c r="C140" s="138"/>
      <c r="D140" s="31"/>
      <c r="E140" s="134"/>
      <c r="F140" s="60"/>
      <c r="G140" s="113" t="s">
        <v>155</v>
      </c>
      <c r="H140" s="116"/>
      <c r="I140" s="71" t="s">
        <v>6</v>
      </c>
      <c r="J140" s="79">
        <v>86</v>
      </c>
    </row>
    <row r="141" spans="1:10" ht="14.1" customHeight="1" x14ac:dyDescent="0.2">
      <c r="A141" s="133"/>
      <c r="B141" s="51"/>
      <c r="C141" s="138"/>
      <c r="D141" s="31"/>
      <c r="E141" s="134"/>
      <c r="F141" s="60"/>
      <c r="G141" s="114"/>
      <c r="H141" s="116"/>
      <c r="I141" s="66" t="s">
        <v>142</v>
      </c>
      <c r="J141" s="78">
        <v>8</v>
      </c>
    </row>
    <row r="142" spans="1:10" ht="14.1" customHeight="1" x14ac:dyDescent="0.2">
      <c r="A142" s="133"/>
      <c r="B142" s="51"/>
      <c r="C142" s="138"/>
      <c r="D142" s="31"/>
      <c r="E142" s="134"/>
      <c r="F142" s="60"/>
      <c r="G142" s="114"/>
      <c r="H142" s="116"/>
      <c r="I142" s="66" t="s">
        <v>124</v>
      </c>
      <c r="J142" s="78">
        <v>33</v>
      </c>
    </row>
    <row r="143" spans="1:10" ht="14.1" customHeight="1" x14ac:dyDescent="0.2">
      <c r="A143" s="133"/>
      <c r="B143" s="51"/>
      <c r="C143" s="138"/>
      <c r="D143" s="31"/>
      <c r="E143" s="134"/>
      <c r="F143" s="60"/>
      <c r="G143" s="114"/>
      <c r="H143" s="116"/>
      <c r="I143" s="66" t="s">
        <v>125</v>
      </c>
      <c r="J143" s="78">
        <v>16</v>
      </c>
    </row>
    <row r="144" spans="1:10" ht="12" customHeight="1" x14ac:dyDescent="0.2">
      <c r="A144" s="47"/>
      <c r="B144" s="47"/>
      <c r="C144" s="34"/>
      <c r="D144" s="53"/>
      <c r="E144" s="16"/>
      <c r="F144" s="30"/>
      <c r="G144" s="30"/>
      <c r="H144" s="30"/>
      <c r="I144" s="32"/>
      <c r="J144" s="89"/>
    </row>
    <row r="145" spans="1:10" ht="14.1" customHeight="1" x14ac:dyDescent="0.2">
      <c r="A145" s="133"/>
      <c r="B145" s="51"/>
      <c r="C145" s="138">
        <f>SUM(J145:J154)</f>
        <v>4976</v>
      </c>
      <c r="D145" s="31"/>
      <c r="E145" s="134">
        <f>C145/J180</f>
        <v>0.29575037147102529</v>
      </c>
      <c r="F145" s="60"/>
      <c r="G145" s="113" t="s">
        <v>153</v>
      </c>
      <c r="H145" s="116"/>
      <c r="I145" s="65" t="s">
        <v>61</v>
      </c>
      <c r="J145" s="78">
        <v>95</v>
      </c>
    </row>
    <row r="146" spans="1:10" ht="14.1" customHeight="1" x14ac:dyDescent="0.2">
      <c r="A146" s="133"/>
      <c r="B146" s="51"/>
      <c r="C146" s="138"/>
      <c r="D146" s="31"/>
      <c r="E146" s="134"/>
      <c r="F146" s="60"/>
      <c r="G146" s="113" t="s">
        <v>154</v>
      </c>
      <c r="H146" s="116"/>
      <c r="I146" s="65" t="s">
        <v>62</v>
      </c>
      <c r="J146" s="78">
        <v>1100</v>
      </c>
    </row>
    <row r="147" spans="1:10" ht="14.1" customHeight="1" x14ac:dyDescent="0.2">
      <c r="A147" s="133"/>
      <c r="B147" s="51"/>
      <c r="C147" s="138"/>
      <c r="D147" s="31"/>
      <c r="E147" s="134"/>
      <c r="F147" s="60"/>
      <c r="G147" s="113" t="s">
        <v>155</v>
      </c>
      <c r="H147" s="116"/>
      <c r="I147" s="65" t="s">
        <v>63</v>
      </c>
      <c r="J147" s="78">
        <f>1982+970-6-28</f>
        <v>2918</v>
      </c>
    </row>
    <row r="148" spans="1:10" ht="14.1" customHeight="1" x14ac:dyDescent="0.2">
      <c r="A148" s="133"/>
      <c r="B148" s="51"/>
      <c r="C148" s="138"/>
      <c r="D148" s="31"/>
      <c r="E148" s="134"/>
      <c r="F148" s="60"/>
      <c r="G148" s="113" t="s">
        <v>156</v>
      </c>
      <c r="H148" s="116"/>
      <c r="I148" s="65" t="s">
        <v>64</v>
      </c>
      <c r="J148" s="78">
        <v>600</v>
      </c>
    </row>
    <row r="149" spans="1:10" ht="14.1" customHeight="1" x14ac:dyDescent="0.2">
      <c r="A149" s="133"/>
      <c r="B149" s="51"/>
      <c r="C149" s="138"/>
      <c r="D149" s="31"/>
      <c r="E149" s="134"/>
      <c r="F149" s="60"/>
      <c r="G149" s="113" t="s">
        <v>153</v>
      </c>
      <c r="H149" s="116"/>
      <c r="I149" s="65" t="s">
        <v>65</v>
      </c>
      <c r="J149" s="78">
        <v>19</v>
      </c>
    </row>
    <row r="150" spans="1:10" ht="14.1" customHeight="1" x14ac:dyDescent="0.2">
      <c r="A150" s="133"/>
      <c r="B150" s="51"/>
      <c r="C150" s="138"/>
      <c r="D150" s="31"/>
      <c r="E150" s="134"/>
      <c r="F150" s="60"/>
      <c r="G150" s="113" t="s">
        <v>153</v>
      </c>
      <c r="H150" s="116"/>
      <c r="I150" s="65" t="s">
        <v>67</v>
      </c>
      <c r="J150" s="78">
        <v>29</v>
      </c>
    </row>
    <row r="151" spans="1:10" ht="14.1" customHeight="1" x14ac:dyDescent="0.2">
      <c r="A151" s="133"/>
      <c r="B151" s="51"/>
      <c r="C151" s="138"/>
      <c r="D151" s="31"/>
      <c r="E151" s="134"/>
      <c r="F151" s="60"/>
      <c r="G151" s="113" t="s">
        <v>154</v>
      </c>
      <c r="H151" s="116"/>
      <c r="I151" s="65" t="s">
        <v>66</v>
      </c>
      <c r="J151" s="78">
        <v>138</v>
      </c>
    </row>
    <row r="152" spans="1:10" ht="14.1" customHeight="1" x14ac:dyDescent="0.2">
      <c r="A152" s="133"/>
      <c r="B152" s="51"/>
      <c r="C152" s="138"/>
      <c r="D152" s="31"/>
      <c r="E152" s="134"/>
      <c r="F152" s="60"/>
      <c r="G152" s="113" t="s">
        <v>153</v>
      </c>
      <c r="H152" s="116"/>
      <c r="I152" s="66" t="s">
        <v>105</v>
      </c>
      <c r="J152" s="78">
        <v>12</v>
      </c>
    </row>
    <row r="153" spans="1:10" ht="14.1" customHeight="1" x14ac:dyDescent="0.2">
      <c r="A153" s="133"/>
      <c r="B153" s="51"/>
      <c r="C153" s="138"/>
      <c r="D153" s="31"/>
      <c r="E153" s="134"/>
      <c r="F153" s="60"/>
      <c r="G153" s="113" t="s">
        <v>154</v>
      </c>
      <c r="H153" s="116"/>
      <c r="I153" s="66" t="s">
        <v>128</v>
      </c>
      <c r="J153" s="78">
        <v>45</v>
      </c>
    </row>
    <row r="154" spans="1:10" ht="13.5" customHeight="1" x14ac:dyDescent="0.2">
      <c r="A154" s="133"/>
      <c r="B154" s="51"/>
      <c r="C154" s="138"/>
      <c r="D154" s="31"/>
      <c r="E154" s="134"/>
      <c r="F154" s="60"/>
      <c r="G154" s="113" t="s">
        <v>153</v>
      </c>
      <c r="H154" s="116"/>
      <c r="I154" s="65" t="s">
        <v>68</v>
      </c>
      <c r="J154" s="78">
        <v>20</v>
      </c>
    </row>
    <row r="155" spans="1:10" ht="24" customHeight="1" x14ac:dyDescent="0.2">
      <c r="A155" s="135"/>
      <c r="B155" s="135"/>
      <c r="C155" s="136"/>
      <c r="D155" s="136"/>
      <c r="E155" s="136"/>
      <c r="F155" s="136"/>
      <c r="G155" s="136"/>
      <c r="H155" s="136"/>
      <c r="I155" s="136"/>
      <c r="J155" s="136"/>
    </row>
    <row r="156" spans="1:10" ht="15.75" customHeight="1" x14ac:dyDescent="0.2">
      <c r="A156" s="39"/>
      <c r="B156" s="39"/>
      <c r="C156" s="57"/>
      <c r="D156" s="57"/>
      <c r="E156" s="57"/>
      <c r="F156" s="57"/>
      <c r="G156" s="57"/>
      <c r="H156" s="57"/>
      <c r="I156" s="57"/>
      <c r="J156" s="81"/>
    </row>
    <row r="157" spans="1:10" ht="14.1" customHeight="1" x14ac:dyDescent="0.2">
      <c r="A157" s="36"/>
      <c r="B157" s="36"/>
      <c r="C157" s="37"/>
      <c r="D157" s="37"/>
      <c r="E157" s="38"/>
      <c r="F157" s="38"/>
      <c r="G157" s="38"/>
      <c r="H157" s="38"/>
      <c r="I157" s="36"/>
      <c r="J157" s="76"/>
    </row>
    <row r="158" spans="1:10" ht="12.75" customHeight="1" x14ac:dyDescent="0.2">
      <c r="A158" s="47"/>
      <c r="B158" s="47"/>
      <c r="C158" s="34"/>
      <c r="D158" s="53"/>
      <c r="E158" s="16"/>
      <c r="F158" s="30"/>
      <c r="G158" s="30"/>
      <c r="H158" s="30"/>
      <c r="I158" s="17"/>
      <c r="J158" s="90"/>
    </row>
    <row r="159" spans="1:10" ht="14.1" customHeight="1" x14ac:dyDescent="0.2">
      <c r="A159" s="132"/>
      <c r="B159" s="50"/>
      <c r="C159" s="137">
        <f>SUM(J159:J162)</f>
        <v>149</v>
      </c>
      <c r="D159" s="10"/>
      <c r="E159" s="134">
        <f>C159/J180</f>
        <v>8.8558692421991086E-3</v>
      </c>
      <c r="F159" s="1"/>
      <c r="G159" s="113" t="s">
        <v>153</v>
      </c>
      <c r="H159" s="1"/>
      <c r="I159" s="65" t="s">
        <v>69</v>
      </c>
      <c r="J159" s="78">
        <v>5</v>
      </c>
    </row>
    <row r="160" spans="1:10" ht="14.1" customHeight="1" x14ac:dyDescent="0.2">
      <c r="A160" s="132"/>
      <c r="B160" s="50"/>
      <c r="C160" s="137"/>
      <c r="D160" s="10"/>
      <c r="E160" s="134"/>
      <c r="F160" s="1"/>
      <c r="G160" s="113" t="s">
        <v>155</v>
      </c>
      <c r="H160" s="1"/>
      <c r="I160" s="65" t="s">
        <v>71</v>
      </c>
      <c r="J160" s="78">
        <v>50</v>
      </c>
    </row>
    <row r="161" spans="1:11" ht="14.1" customHeight="1" x14ac:dyDescent="0.2">
      <c r="A161" s="133"/>
      <c r="B161" s="51"/>
      <c r="C161" s="137"/>
      <c r="D161" s="10"/>
      <c r="E161" s="134"/>
      <c r="F161" s="1"/>
      <c r="G161" s="113" t="s">
        <v>154</v>
      </c>
      <c r="H161" s="1"/>
      <c r="I161" s="65" t="s">
        <v>70</v>
      </c>
      <c r="J161" s="78">
        <v>30</v>
      </c>
    </row>
    <row r="162" spans="1:11" ht="14.1" customHeight="1" x14ac:dyDescent="0.2">
      <c r="A162" s="133"/>
      <c r="B162" s="51"/>
      <c r="C162" s="137"/>
      <c r="D162" s="10"/>
      <c r="E162" s="134"/>
      <c r="F162" s="1"/>
      <c r="G162" s="113" t="s">
        <v>156</v>
      </c>
      <c r="H162" s="1"/>
      <c r="I162" s="66" t="s">
        <v>7</v>
      </c>
      <c r="J162" s="78">
        <v>64</v>
      </c>
    </row>
    <row r="163" spans="1:11" ht="6" customHeight="1" x14ac:dyDescent="0.2">
      <c r="A163" s="28"/>
      <c r="B163" s="28"/>
      <c r="C163" s="18"/>
      <c r="D163" s="29"/>
      <c r="E163" s="16"/>
      <c r="F163" s="30"/>
      <c r="G163" s="30"/>
      <c r="H163" s="30"/>
      <c r="I163" s="32"/>
      <c r="J163" s="89"/>
    </row>
    <row r="164" spans="1:11" ht="14.1" customHeight="1" x14ac:dyDescent="0.2">
      <c r="A164" s="133"/>
      <c r="B164" s="51"/>
      <c r="C164" s="127">
        <f>SUM(J164:J176)</f>
        <v>1393</v>
      </c>
      <c r="D164" s="31"/>
      <c r="E164" s="124">
        <f>C164/J180</f>
        <v>8.2793462109955418E-2</v>
      </c>
      <c r="F164" s="60"/>
      <c r="G164" s="114"/>
      <c r="H164" s="30"/>
      <c r="I164" s="67" t="s">
        <v>59</v>
      </c>
      <c r="J164" s="78">
        <v>1300</v>
      </c>
    </row>
    <row r="165" spans="1:11" ht="14.1" customHeight="1" x14ac:dyDescent="0.2">
      <c r="A165" s="133"/>
      <c r="B165" s="51"/>
      <c r="C165" s="128"/>
      <c r="D165" s="31"/>
      <c r="E165" s="125"/>
      <c r="F165" s="60"/>
      <c r="G165" s="114"/>
      <c r="H165" s="30"/>
      <c r="I165" s="14" t="s">
        <v>121</v>
      </c>
      <c r="J165" s="78">
        <v>7</v>
      </c>
    </row>
    <row r="166" spans="1:11" ht="14.1" customHeight="1" x14ac:dyDescent="0.2">
      <c r="A166" s="133"/>
      <c r="B166" s="51"/>
      <c r="C166" s="128"/>
      <c r="D166" s="31"/>
      <c r="E166" s="125"/>
      <c r="F166" s="60"/>
      <c r="G166" s="114"/>
      <c r="H166" s="30"/>
      <c r="I166" s="14" t="s">
        <v>126</v>
      </c>
      <c r="J166" s="78">
        <v>41</v>
      </c>
    </row>
    <row r="167" spans="1:11" ht="14.1" customHeight="1" x14ac:dyDescent="0.2">
      <c r="A167" s="133"/>
      <c r="B167" s="51"/>
      <c r="C167" s="128"/>
      <c r="D167" s="31"/>
      <c r="E167" s="125"/>
      <c r="F167" s="60"/>
      <c r="G167" s="114"/>
      <c r="H167" s="30"/>
      <c r="I167" s="14" t="s">
        <v>122</v>
      </c>
      <c r="J167" s="78">
        <v>10</v>
      </c>
    </row>
    <row r="168" spans="1:11" ht="14.1" customHeight="1" x14ac:dyDescent="0.2">
      <c r="A168" s="133"/>
      <c r="B168" s="51"/>
      <c r="C168" s="128"/>
      <c r="D168" s="31"/>
      <c r="E168" s="125"/>
      <c r="F168" s="60"/>
      <c r="G168" s="114"/>
      <c r="H168" s="30"/>
      <c r="I168" s="73" t="s">
        <v>134</v>
      </c>
      <c r="J168" s="91">
        <v>1</v>
      </c>
    </row>
    <row r="169" spans="1:11" ht="14.1" customHeight="1" x14ac:dyDescent="0.2">
      <c r="A169" s="133"/>
      <c r="B169" s="51"/>
      <c r="C169" s="128"/>
      <c r="D169" s="31"/>
      <c r="E169" s="125"/>
      <c r="F169" s="60"/>
      <c r="G169" s="114"/>
      <c r="H169" s="30"/>
      <c r="I169" s="73" t="s">
        <v>135</v>
      </c>
      <c r="J169" s="91">
        <v>1</v>
      </c>
    </row>
    <row r="170" spans="1:11" ht="14.1" customHeight="1" x14ac:dyDescent="0.2">
      <c r="A170" s="133"/>
      <c r="B170" s="51"/>
      <c r="C170" s="128"/>
      <c r="D170" s="31"/>
      <c r="E170" s="125"/>
      <c r="F170" s="60"/>
      <c r="G170" s="114"/>
      <c r="H170" s="30"/>
      <c r="I170" s="73" t="s">
        <v>131</v>
      </c>
      <c r="J170" s="91">
        <v>2</v>
      </c>
    </row>
    <row r="171" spans="1:11" ht="14.1" customHeight="1" x14ac:dyDescent="0.2">
      <c r="A171" s="133"/>
      <c r="B171" s="51"/>
      <c r="C171" s="128"/>
      <c r="D171" s="31"/>
      <c r="E171" s="125"/>
      <c r="F171" s="60"/>
      <c r="G171" s="114"/>
      <c r="H171" s="30"/>
      <c r="I171" s="73" t="s">
        <v>143</v>
      </c>
      <c r="J171" s="91">
        <v>4</v>
      </c>
      <c r="K171" s="69"/>
    </row>
    <row r="172" spans="1:11" ht="14.1" customHeight="1" x14ac:dyDescent="0.2">
      <c r="A172" s="133"/>
      <c r="B172" s="51"/>
      <c r="C172" s="128"/>
      <c r="D172" s="31"/>
      <c r="E172" s="125"/>
      <c r="F172" s="60"/>
      <c r="G172" s="114"/>
      <c r="H172" s="30"/>
      <c r="I172" s="73" t="s">
        <v>144</v>
      </c>
      <c r="J172" s="91">
        <v>2</v>
      </c>
      <c r="K172" s="69"/>
    </row>
    <row r="173" spans="1:11" ht="14.1" customHeight="1" x14ac:dyDescent="0.2">
      <c r="A173" s="133"/>
      <c r="B173" s="51"/>
      <c r="C173" s="128"/>
      <c r="D173" s="31"/>
      <c r="E173" s="125"/>
      <c r="F173" s="60"/>
      <c r="G173" s="114"/>
      <c r="H173" s="30"/>
      <c r="I173" s="73" t="s">
        <v>145</v>
      </c>
      <c r="J173" s="91">
        <v>1</v>
      </c>
      <c r="K173" s="69"/>
    </row>
    <row r="174" spans="1:11" ht="14.1" customHeight="1" x14ac:dyDescent="0.2">
      <c r="A174" s="133"/>
      <c r="B174" s="51"/>
      <c r="C174" s="128"/>
      <c r="D174" s="31"/>
      <c r="E174" s="125"/>
      <c r="F174" s="60"/>
      <c r="G174" s="114"/>
      <c r="H174" s="30"/>
      <c r="I174" s="73" t="s">
        <v>133</v>
      </c>
      <c r="J174" s="91">
        <v>3</v>
      </c>
      <c r="K174" s="69"/>
    </row>
    <row r="175" spans="1:11" ht="14.1" customHeight="1" x14ac:dyDescent="0.2">
      <c r="A175" s="133"/>
      <c r="B175" s="51"/>
      <c r="C175" s="128"/>
      <c r="D175" s="31"/>
      <c r="E175" s="125"/>
      <c r="F175" s="60"/>
      <c r="G175" s="114"/>
      <c r="H175" s="30"/>
      <c r="I175" s="67" t="s">
        <v>129</v>
      </c>
      <c r="J175" s="78">
        <v>12</v>
      </c>
    </row>
    <row r="176" spans="1:11" ht="14.1" customHeight="1" x14ac:dyDescent="0.2">
      <c r="A176" s="133"/>
      <c r="B176" s="51"/>
      <c r="C176" s="129"/>
      <c r="D176" s="31"/>
      <c r="E176" s="126"/>
      <c r="F176" s="60"/>
      <c r="G176" s="114"/>
      <c r="H176" s="30"/>
      <c r="I176" s="14" t="s">
        <v>130</v>
      </c>
      <c r="J176" s="78">
        <v>9</v>
      </c>
    </row>
    <row r="177" spans="1:13" ht="8.25" customHeight="1" x14ac:dyDescent="0.2">
      <c r="A177" s="47"/>
      <c r="B177" s="47"/>
      <c r="C177" s="52"/>
      <c r="D177" s="53"/>
      <c r="E177" s="3"/>
      <c r="F177" s="30"/>
      <c r="G177" s="30"/>
      <c r="H177" s="30"/>
      <c r="I177" s="24"/>
      <c r="J177" s="68"/>
    </row>
    <row r="178" spans="1:13" ht="15" customHeight="1" x14ac:dyDescent="0.2">
      <c r="A178" s="47"/>
      <c r="B178" s="51"/>
      <c r="C178" s="23">
        <f>SUM(J178)</f>
        <v>295</v>
      </c>
      <c r="D178" s="10"/>
      <c r="E178" s="22">
        <f>C178/J180</f>
        <v>1.7533432392273403E-2</v>
      </c>
      <c r="F178" s="60"/>
      <c r="G178" s="114"/>
      <c r="H178" s="30"/>
      <c r="I178" s="67" t="s">
        <v>60</v>
      </c>
      <c r="J178" s="78">
        <v>295</v>
      </c>
    </row>
    <row r="179" spans="1:13" ht="9.75" customHeight="1" x14ac:dyDescent="0.2">
      <c r="A179" s="28"/>
      <c r="B179" s="28"/>
      <c r="C179" s="20"/>
      <c r="D179" s="29"/>
      <c r="E179" s="21"/>
      <c r="F179" s="30"/>
      <c r="G179" s="30"/>
      <c r="H179" s="30"/>
      <c r="I179" s="8"/>
      <c r="J179" s="92"/>
    </row>
    <row r="180" spans="1:13" ht="17.25" customHeight="1" x14ac:dyDescent="0.2">
      <c r="A180" s="40" t="s">
        <v>150</v>
      </c>
      <c r="B180" s="42"/>
      <c r="C180" s="99">
        <f>SUM(C1:C179)</f>
        <v>16825</v>
      </c>
      <c r="D180" s="44"/>
      <c r="E180" s="100">
        <f>SUM(E178+E164+E159+E145+E136+E125+E115+E107+E88+E69+E55+E47+E28+E15+E5)</f>
        <v>1.0000000000000002</v>
      </c>
      <c r="F180" s="100"/>
      <c r="G180" s="100"/>
      <c r="H180" s="44"/>
      <c r="I180" s="95" t="s">
        <v>152</v>
      </c>
      <c r="J180" s="109">
        <f>SUM(J1:J179)</f>
        <v>16825</v>
      </c>
      <c r="L180" s="74"/>
    </row>
    <row r="181" spans="1:13" ht="14.25" customHeight="1" x14ac:dyDescent="0.2">
      <c r="A181" s="26"/>
      <c r="B181" s="43"/>
      <c r="C181" s="6"/>
      <c r="D181" s="44"/>
      <c r="E181" s="6"/>
      <c r="F181" s="6"/>
      <c r="G181" s="6"/>
      <c r="H181" s="44"/>
      <c r="I181" s="6" t="s">
        <v>149</v>
      </c>
      <c r="J181" s="110">
        <f>9077+3+300+792+54+157</f>
        <v>10383</v>
      </c>
      <c r="L181" s="70"/>
    </row>
    <row r="182" spans="1:13" ht="14.1" customHeight="1" x14ac:dyDescent="0.2">
      <c r="A182" s="48"/>
      <c r="B182" s="48"/>
      <c r="C182" s="54"/>
      <c r="D182" s="54"/>
      <c r="E182" s="6"/>
      <c r="F182" s="6"/>
      <c r="G182" s="6"/>
      <c r="H182" s="44"/>
      <c r="I182" s="6" t="s">
        <v>146</v>
      </c>
      <c r="J182" s="93">
        <v>6943</v>
      </c>
      <c r="L182" s="74"/>
    </row>
    <row r="183" spans="1:13" ht="15" customHeight="1" x14ac:dyDescent="0.2">
      <c r="A183" s="48"/>
      <c r="B183" s="48"/>
      <c r="C183" s="54"/>
      <c r="D183" s="54"/>
      <c r="E183" s="6"/>
      <c r="F183" s="6"/>
      <c r="G183" s="6"/>
      <c r="H183" s="44"/>
      <c r="I183" s="6" t="s">
        <v>147</v>
      </c>
      <c r="J183" s="111">
        <f>J180+J181+J182</f>
        <v>34151</v>
      </c>
      <c r="L183" s="74"/>
    </row>
    <row r="184" spans="1:13" ht="10.5" customHeight="1" x14ac:dyDescent="0.2">
      <c r="A184" s="6"/>
      <c r="B184" s="44"/>
      <c r="C184" s="6"/>
      <c r="D184" s="44"/>
      <c r="E184" s="6"/>
      <c r="F184" s="6"/>
      <c r="G184" s="6"/>
      <c r="H184" s="44"/>
      <c r="I184" s="6"/>
      <c r="J184" s="94"/>
      <c r="L184" s="74"/>
    </row>
    <row r="185" spans="1:13" ht="5.25" hidden="1" customHeight="1" x14ac:dyDescent="0.2">
      <c r="A185" s="6"/>
      <c r="B185" s="44"/>
      <c r="C185" s="6"/>
      <c r="D185" s="44"/>
      <c r="E185" s="6"/>
      <c r="F185" s="6"/>
      <c r="G185" s="6"/>
      <c r="H185" s="44"/>
      <c r="I185" s="6"/>
      <c r="J185" s="94"/>
    </row>
    <row r="186" spans="1:13" ht="14.1" customHeight="1" x14ac:dyDescent="0.2">
      <c r="A186" s="133"/>
      <c r="B186" s="51"/>
      <c r="C186" s="127">
        <f>SUM(J186:J188)</f>
        <v>5184</v>
      </c>
      <c r="D186" s="31"/>
      <c r="E186" s="143"/>
      <c r="F186" s="61"/>
      <c r="G186" s="119"/>
      <c r="H186" s="28"/>
      <c r="I186" s="11" t="s">
        <v>72</v>
      </c>
      <c r="J186" s="79">
        <v>2606</v>
      </c>
      <c r="L186" s="74"/>
    </row>
    <row r="187" spans="1:13" ht="14.1" customHeight="1" x14ac:dyDescent="0.2">
      <c r="A187" s="133"/>
      <c r="B187" s="51"/>
      <c r="C187" s="128"/>
      <c r="D187" s="31"/>
      <c r="E187" s="144"/>
      <c r="F187" s="61"/>
      <c r="G187" s="119"/>
      <c r="H187" s="28"/>
      <c r="I187" s="11" t="s">
        <v>73</v>
      </c>
      <c r="J187" s="79">
        <v>1736</v>
      </c>
      <c r="L187" s="74"/>
    </row>
    <row r="188" spans="1:13" ht="15" customHeight="1" x14ac:dyDescent="0.2">
      <c r="A188" s="133"/>
      <c r="B188" s="51"/>
      <c r="C188" s="129"/>
      <c r="D188" s="31"/>
      <c r="E188" s="145"/>
      <c r="F188" s="61"/>
      <c r="G188" s="119"/>
      <c r="H188" s="28"/>
      <c r="I188" s="11" t="s">
        <v>74</v>
      </c>
      <c r="J188" s="79">
        <v>842</v>
      </c>
      <c r="L188" s="74"/>
    </row>
    <row r="189" spans="1:13" ht="5.25" customHeight="1" x14ac:dyDescent="0.2">
      <c r="A189" s="47"/>
      <c r="B189" s="47"/>
      <c r="C189" s="53"/>
      <c r="D189" s="53"/>
      <c r="E189" s="28"/>
      <c r="F189" s="28"/>
      <c r="G189" s="28"/>
      <c r="H189" s="28"/>
      <c r="I189" s="4"/>
      <c r="J189" s="101"/>
    </row>
    <row r="190" spans="1:13" ht="14.1" customHeight="1" x14ac:dyDescent="0.2">
      <c r="A190" s="133"/>
      <c r="B190" s="51"/>
      <c r="C190" s="127">
        <f>SUM(J190:J192)</f>
        <v>1759</v>
      </c>
      <c r="D190" s="31"/>
      <c r="E190" s="143"/>
      <c r="F190" s="61"/>
      <c r="G190" s="119"/>
      <c r="H190" s="28"/>
      <c r="I190" s="11" t="s">
        <v>72</v>
      </c>
      <c r="J190" s="79">
        <v>300</v>
      </c>
      <c r="L190" s="74"/>
      <c r="M190" s="74"/>
    </row>
    <row r="191" spans="1:13" ht="14.1" customHeight="1" x14ac:dyDescent="0.2">
      <c r="A191" s="133"/>
      <c r="B191" s="51"/>
      <c r="C191" s="128"/>
      <c r="D191" s="31"/>
      <c r="E191" s="144"/>
      <c r="F191" s="61"/>
      <c r="G191" s="119"/>
      <c r="H191" s="28"/>
      <c r="I191" s="11" t="s">
        <v>73</v>
      </c>
      <c r="J191" s="79">
        <v>350</v>
      </c>
      <c r="L191" s="74"/>
    </row>
    <row r="192" spans="1:13" ht="15" customHeight="1" x14ac:dyDescent="0.2">
      <c r="A192" s="133"/>
      <c r="B192" s="51"/>
      <c r="C192" s="129"/>
      <c r="D192" s="31"/>
      <c r="E192" s="145"/>
      <c r="F192" s="61"/>
      <c r="G192" s="119"/>
      <c r="H192" s="28"/>
      <c r="I192" s="11" t="s">
        <v>74</v>
      </c>
      <c r="J192" s="79">
        <v>1109</v>
      </c>
      <c r="L192" s="74"/>
    </row>
    <row r="193" spans="1:13" ht="9" customHeight="1" x14ac:dyDescent="0.2">
      <c r="A193" s="139"/>
      <c r="B193" s="139"/>
      <c r="C193" s="140"/>
      <c r="D193" s="140"/>
      <c r="E193" s="140"/>
      <c r="F193" s="27"/>
      <c r="G193" s="27"/>
      <c r="H193" s="27"/>
      <c r="I193" s="141"/>
      <c r="J193" s="141"/>
      <c r="L193" s="74"/>
    </row>
    <row r="194" spans="1:13" ht="15" customHeight="1" x14ac:dyDescent="0.2">
      <c r="A194" s="142"/>
      <c r="B194" s="142"/>
      <c r="C194" s="142"/>
      <c r="D194" s="142"/>
      <c r="E194" s="142"/>
      <c r="F194" s="7"/>
      <c r="G194" s="7"/>
      <c r="H194" s="27"/>
      <c r="I194" s="55"/>
      <c r="J194" s="54"/>
      <c r="L194" s="74"/>
      <c r="M194" s="74"/>
    </row>
    <row r="195" spans="1:13" ht="15" customHeight="1" x14ac:dyDescent="0.2">
      <c r="A195" s="7"/>
      <c r="B195" s="27"/>
      <c r="C195" s="7"/>
      <c r="D195" s="27"/>
      <c r="E195" s="7"/>
      <c r="F195" s="7"/>
      <c r="G195" s="7"/>
      <c r="H195" s="27"/>
      <c r="I195" s="27"/>
      <c r="J195" s="41"/>
    </row>
    <row r="196" spans="1:13" ht="21.7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102"/>
      <c r="J196" s="103"/>
    </row>
    <row r="197" spans="1:13" ht="18" customHeight="1" x14ac:dyDescent="0.2">
      <c r="A197" s="96"/>
      <c r="B197" s="45"/>
      <c r="E197" s="112" t="s">
        <v>151</v>
      </c>
      <c r="F197" s="112"/>
      <c r="G197" s="112"/>
    </row>
    <row r="198" spans="1:13" ht="18" customHeight="1" x14ac:dyDescent="0.2">
      <c r="B198" s="45"/>
    </row>
    <row r="199" spans="1:13" ht="15" x14ac:dyDescent="0.2">
      <c r="A199" s="96"/>
      <c r="I199" s="70"/>
    </row>
  </sheetData>
  <mergeCells count="56">
    <mergeCell ref="A193:E193"/>
    <mergeCell ref="I193:J193"/>
    <mergeCell ref="A194:E194"/>
    <mergeCell ref="E136:E143"/>
    <mergeCell ref="C136:C143"/>
    <mergeCell ref="A186:A188"/>
    <mergeCell ref="C186:C188"/>
    <mergeCell ref="E186:E188"/>
    <mergeCell ref="A190:A192"/>
    <mergeCell ref="C190:C192"/>
    <mergeCell ref="E190:E192"/>
    <mergeCell ref="A155:J155"/>
    <mergeCell ref="A159:A162"/>
    <mergeCell ref="C159:C162"/>
    <mergeCell ref="E159:E162"/>
    <mergeCell ref="A115:A118"/>
    <mergeCell ref="C115:C118"/>
    <mergeCell ref="E115:E118"/>
    <mergeCell ref="A121:J121"/>
    <mergeCell ref="A164:A176"/>
    <mergeCell ref="E164:E176"/>
    <mergeCell ref="A125:A134"/>
    <mergeCell ref="C125:C134"/>
    <mergeCell ref="E125:E134"/>
    <mergeCell ref="C164:C176"/>
    <mergeCell ref="A145:A154"/>
    <mergeCell ref="C145:C154"/>
    <mergeCell ref="E145:E154"/>
    <mergeCell ref="A136:A143"/>
    <mergeCell ref="A84:J84"/>
    <mergeCell ref="A88:A105"/>
    <mergeCell ref="C88:C105"/>
    <mergeCell ref="E88:E105"/>
    <mergeCell ref="A108:A113"/>
    <mergeCell ref="A55:A67"/>
    <mergeCell ref="C55:C67"/>
    <mergeCell ref="E55:E67"/>
    <mergeCell ref="A69:A83"/>
    <mergeCell ref="C69:C83"/>
    <mergeCell ref="E69:E83"/>
    <mergeCell ref="C15:C26"/>
    <mergeCell ref="E15:E26"/>
    <mergeCell ref="C107:C113"/>
    <mergeCell ref="E107:E113"/>
    <mergeCell ref="A1:J1"/>
    <mergeCell ref="A5:A13"/>
    <mergeCell ref="C5:C13"/>
    <mergeCell ref="E5:E13"/>
    <mergeCell ref="A15:A25"/>
    <mergeCell ref="A28:A41"/>
    <mergeCell ref="C28:C41"/>
    <mergeCell ref="E28:E41"/>
    <mergeCell ref="A43:J43"/>
    <mergeCell ref="A47:A53"/>
    <mergeCell ref="C47:C53"/>
    <mergeCell ref="E47:E53"/>
  </mergeCells>
  <printOptions horizontalCentered="1" verticalCentered="1"/>
  <pageMargins left="0.70866141732283472" right="0.31496062992125984" top="0.35433070866141736" bottom="0.15748031496062992" header="0.31496062992125984" footer="0.11811023622047245"/>
  <pageSetup paperSize="9" scale="90" fitToHeight="0" orientation="landscape" r:id="rId1"/>
  <headerFooter>
    <oddFooter>&amp;RPágina &amp;P</oddFooter>
  </headerFooter>
  <rowBreaks count="1" manualBreakCount="1">
    <brk id="154" max="5" man="1"/>
  </rowBreaks>
  <ignoredErrors>
    <ignoredError sqref="C186 C190 C164 C125 C69 C55 C47 C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2022-05-24T11:03:55Z</cp:lastPrinted>
  <dcterms:created xsi:type="dcterms:W3CDTF">2021-07-13T14:01:24Z</dcterms:created>
  <dcterms:modified xsi:type="dcterms:W3CDTF">2022-08-22T10:26:18Z</dcterms:modified>
</cp:coreProperties>
</file>